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erez\Desktop\DP-odevzdání\"/>
    </mc:Choice>
  </mc:AlternateContent>
  <xr:revisionPtr revIDLastSave="0" documentId="13_ncr:1_{A99C3128-5561-446A-83C5-ABB6505EA07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vidované denní pohyby" sheetId="1" r:id="rId1"/>
    <sheet name="Evidované denní pohyby-upravené" sheetId="2" r:id="rId2"/>
    <sheet name="Měsíční výdej 2012-2014" sheetId="6" r:id="rId3"/>
    <sheet name="Měsíční výdej dle zaměstnance" sheetId="7" r:id="rId4"/>
    <sheet name="Standardizace měsíčního výdeje" sheetId="4" r:id="rId5"/>
    <sheet name="Periodogram" sheetId="11" r:id="rId6"/>
    <sheet name="Histogram" sheetId="8" r:id="rId7"/>
    <sheet name="P-systém" sheetId="9" r:id="rId8"/>
    <sheet name="Náklady" sheetId="10" r:id="rId9"/>
    <sheet name="Q-systém" sheetId="12" r:id="rId10"/>
    <sheet name="Objednávky 2021" sheetId="19" r:id="rId11"/>
  </sheets>
  <definedNames>
    <definedName name="_xlnm._FilterDatabase" localSheetId="0" hidden="1">'Evidované denní pohyby'!$A$1:$B$1807</definedName>
    <definedName name="_xlnm._FilterDatabase" localSheetId="1" hidden="1">'Evidované denní pohyby-upravené'!$A$1:$B$1744</definedName>
    <definedName name="_xlnm._FilterDatabase" localSheetId="5" hidden="1">Periodogram!$B$2:$H$2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0" l="1"/>
  <c r="E3" i="10"/>
  <c r="I4" i="10"/>
  <c r="E18" i="19"/>
  <c r="E22" i="19"/>
  <c r="E21" i="19"/>
  <c r="E20" i="19"/>
  <c r="E17" i="19"/>
  <c r="E23" i="19"/>
  <c r="E13" i="19"/>
  <c r="E197" i="19"/>
  <c r="E194" i="19"/>
  <c r="E181" i="19"/>
  <c r="E178" i="19"/>
  <c r="E162" i="19"/>
  <c r="E165" i="19"/>
  <c r="E149" i="19"/>
  <c r="E146" i="19"/>
  <c r="E133" i="19"/>
  <c r="E130" i="19"/>
  <c r="E117" i="19"/>
  <c r="E114" i="19"/>
  <c r="E102" i="19"/>
  <c r="E99" i="19"/>
  <c r="E86" i="19"/>
  <c r="E83" i="19"/>
  <c r="E71" i="19"/>
  <c r="E68" i="19"/>
  <c r="E55" i="19"/>
  <c r="E52" i="19"/>
  <c r="E40" i="19"/>
  <c r="E37" i="19"/>
  <c r="E28" i="19" l="1"/>
  <c r="E27" i="19"/>
  <c r="E38" i="19"/>
  <c r="D146" i="19" l="1"/>
  <c r="E201" i="19"/>
  <c r="E200" i="19"/>
  <c r="E199" i="19"/>
  <c r="E198" i="19"/>
  <c r="E196" i="19"/>
  <c r="E195" i="19"/>
  <c r="E179" i="19"/>
  <c r="E185" i="19"/>
  <c r="E184" i="19"/>
  <c r="H184" i="19" s="1"/>
  <c r="E183" i="19"/>
  <c r="E182" i="19"/>
  <c r="H182" i="19" s="1"/>
  <c r="E180" i="19"/>
  <c r="H180" i="19" s="1"/>
  <c r="H178" i="19"/>
  <c r="E169" i="19"/>
  <c r="E168" i="19"/>
  <c r="H168" i="19" s="1"/>
  <c r="E167" i="19"/>
  <c r="H167" i="19" s="1"/>
  <c r="E166" i="19"/>
  <c r="H166" i="19" s="1"/>
  <c r="E164" i="19"/>
  <c r="H164" i="19" s="1"/>
  <c r="E163" i="19"/>
  <c r="H163" i="19" s="1"/>
  <c r="H162" i="19"/>
  <c r="E148" i="19"/>
  <c r="E150" i="19"/>
  <c r="E152" i="19"/>
  <c r="E151" i="19"/>
  <c r="E137" i="19"/>
  <c r="E132" i="19"/>
  <c r="E136" i="19"/>
  <c r="E135" i="19"/>
  <c r="E134" i="19"/>
  <c r="E115" i="19"/>
  <c r="E121" i="19"/>
  <c r="E120" i="19"/>
  <c r="E119" i="19"/>
  <c r="E118" i="19"/>
  <c r="E116" i="19"/>
  <c r="E100" i="19"/>
  <c r="E106" i="19"/>
  <c r="E105" i="19"/>
  <c r="E104" i="19"/>
  <c r="E103" i="19"/>
  <c r="E101" i="19"/>
  <c r="E84" i="19"/>
  <c r="E90" i="19"/>
  <c r="E89" i="19"/>
  <c r="E88" i="19"/>
  <c r="E87" i="19"/>
  <c r="E85" i="19"/>
  <c r="E69" i="19"/>
  <c r="E75" i="19"/>
  <c r="E74" i="19"/>
  <c r="E73" i="19"/>
  <c r="E72" i="19"/>
  <c r="E70" i="19"/>
  <c r="E59" i="19"/>
  <c r="E51" i="19"/>
  <c r="E58" i="19"/>
  <c r="E57" i="19"/>
  <c r="E56" i="19"/>
  <c r="E54" i="19"/>
  <c r="E53" i="19"/>
  <c r="E50" i="19"/>
  <c r="E44" i="19"/>
  <c r="E39" i="19"/>
  <c r="E41" i="19"/>
  <c r="E42" i="19"/>
  <c r="E43" i="19"/>
  <c r="H9" i="19"/>
  <c r="E26" i="19"/>
  <c r="E19" i="19"/>
  <c r="D27" i="19"/>
  <c r="E25" i="19"/>
  <c r="E16" i="19"/>
  <c r="E15" i="19"/>
  <c r="E206" i="19"/>
  <c r="D206" i="19"/>
  <c r="C206" i="19"/>
  <c r="B206" i="19"/>
  <c r="H201" i="19"/>
  <c r="H200" i="19"/>
  <c r="H199" i="19"/>
  <c r="H198" i="19"/>
  <c r="H197" i="19"/>
  <c r="H196" i="19"/>
  <c r="H195" i="19"/>
  <c r="H194" i="19"/>
  <c r="H202" i="19" s="1"/>
  <c r="H193" i="19"/>
  <c r="H192" i="19"/>
  <c r="H191" i="19"/>
  <c r="H190" i="19"/>
  <c r="J202" i="19" s="1"/>
  <c r="L202" i="19" s="1"/>
  <c r="E193" i="19"/>
  <c r="E192" i="19"/>
  <c r="H185" i="19"/>
  <c r="H183" i="19"/>
  <c r="H181" i="19"/>
  <c r="H179" i="19"/>
  <c r="H177" i="19"/>
  <c r="H176" i="19"/>
  <c r="H175" i="19"/>
  <c r="H174" i="19"/>
  <c r="E177" i="19"/>
  <c r="E176" i="19"/>
  <c r="H169" i="19"/>
  <c r="H165" i="19"/>
  <c r="H161" i="19"/>
  <c r="H160" i="19"/>
  <c r="H159" i="19"/>
  <c r="H158" i="19"/>
  <c r="H143" i="19"/>
  <c r="H142" i="19"/>
  <c r="K138" i="19"/>
  <c r="H127" i="19"/>
  <c r="H126" i="19"/>
  <c r="K122" i="19"/>
  <c r="H111" i="19"/>
  <c r="H110" i="19"/>
  <c r="K107" i="19"/>
  <c r="H96" i="19"/>
  <c r="H95" i="19"/>
  <c r="K91" i="19"/>
  <c r="H80" i="19"/>
  <c r="H79" i="19"/>
  <c r="K76" i="19"/>
  <c r="H65" i="19"/>
  <c r="H64" i="19"/>
  <c r="H48" i="19"/>
  <c r="H49" i="19"/>
  <c r="K45" i="19"/>
  <c r="H34" i="19"/>
  <c r="H33" i="19"/>
  <c r="D192" i="19"/>
  <c r="G192" i="19" s="1"/>
  <c r="G191" i="19"/>
  <c r="G190" i="19"/>
  <c r="D176" i="19"/>
  <c r="G176" i="19" s="1"/>
  <c r="G175" i="19"/>
  <c r="G174" i="19"/>
  <c r="D160" i="19"/>
  <c r="G159" i="19"/>
  <c r="G158" i="19"/>
  <c r="D144" i="19"/>
  <c r="G144" i="19" s="1"/>
  <c r="G143" i="19"/>
  <c r="G142" i="19"/>
  <c r="D128" i="19"/>
  <c r="G128" i="19" s="1"/>
  <c r="G127" i="19"/>
  <c r="G126" i="19"/>
  <c r="D112" i="19"/>
  <c r="G112" i="19" s="1"/>
  <c r="G111" i="19"/>
  <c r="G110" i="19"/>
  <c r="D97" i="19"/>
  <c r="G96" i="19"/>
  <c r="G95" i="19"/>
  <c r="D81" i="19"/>
  <c r="G81" i="19" s="1"/>
  <c r="G80" i="19"/>
  <c r="G79" i="19"/>
  <c r="D66" i="19"/>
  <c r="G66" i="19" s="1"/>
  <c r="G65" i="19"/>
  <c r="G64" i="19"/>
  <c r="D50" i="19"/>
  <c r="G50" i="19" s="1"/>
  <c r="G49" i="19"/>
  <c r="G48" i="19"/>
  <c r="D35" i="19"/>
  <c r="G35" i="19" s="1"/>
  <c r="G34" i="19"/>
  <c r="G33" i="19"/>
  <c r="H10" i="19"/>
  <c r="B27" i="19"/>
  <c r="G26" i="19"/>
  <c r="F26" i="19"/>
  <c r="G23" i="19"/>
  <c r="F23" i="19"/>
  <c r="C25" i="19"/>
  <c r="B25" i="19"/>
  <c r="B24" i="19"/>
  <c r="C22" i="19"/>
  <c r="B22" i="19"/>
  <c r="B21" i="19"/>
  <c r="G20" i="19"/>
  <c r="F20" i="19"/>
  <c r="B19" i="19"/>
  <c r="B18" i="19"/>
  <c r="G17" i="19"/>
  <c r="F17" i="19"/>
  <c r="B16" i="19"/>
  <c r="B15" i="19"/>
  <c r="D15" i="19" s="1"/>
  <c r="E14" i="19"/>
  <c r="H14" i="19" s="1"/>
  <c r="E12" i="19"/>
  <c r="H12" i="19" s="1"/>
  <c r="H13" i="19"/>
  <c r="E11" i="19"/>
  <c r="H11" i="19" s="1"/>
  <c r="H186" i="19" l="1"/>
  <c r="J186" i="19" s="1"/>
  <c r="L186" i="19" s="1"/>
  <c r="H170" i="19"/>
  <c r="J170" i="19" s="1"/>
  <c r="L170" i="19" s="1"/>
  <c r="D28" i="19"/>
  <c r="G97" i="19"/>
  <c r="E97" i="19"/>
  <c r="H97" i="19" s="1"/>
  <c r="G160" i="19"/>
  <c r="E160" i="19"/>
  <c r="E128" i="19"/>
  <c r="H128" i="19" s="1"/>
  <c r="E144" i="19"/>
  <c r="H144" i="19" s="1"/>
  <c r="E112" i="19"/>
  <c r="H112" i="19" s="1"/>
  <c r="D36" i="19"/>
  <c r="D37" i="19" s="1"/>
  <c r="G37" i="19" s="1"/>
  <c r="D51" i="19"/>
  <c r="D52" i="19" s="1"/>
  <c r="G52" i="19" s="1"/>
  <c r="D67" i="19"/>
  <c r="D68" i="19" s="1"/>
  <c r="G68" i="19" s="1"/>
  <c r="D82" i="19"/>
  <c r="G82" i="19" s="1"/>
  <c r="D98" i="19"/>
  <c r="D113" i="19"/>
  <c r="D129" i="19"/>
  <c r="D145" i="19"/>
  <c r="D161" i="19"/>
  <c r="D177" i="19"/>
  <c r="D178" i="19" s="1"/>
  <c r="D193" i="19"/>
  <c r="D194" i="19" s="1"/>
  <c r="G194" i="19" s="1"/>
  <c r="E66" i="19"/>
  <c r="H66" i="19" s="1"/>
  <c r="E81" i="19"/>
  <c r="H81" i="19" s="1"/>
  <c r="E35" i="19"/>
  <c r="H35" i="19" s="1"/>
  <c r="H50" i="19"/>
  <c r="E82" i="19"/>
  <c r="H82" i="19" s="1"/>
  <c r="D16" i="19"/>
  <c r="H51" i="19"/>
  <c r="H37" i="19"/>
  <c r="D69" i="19"/>
  <c r="G178" i="19"/>
  <c r="D179" i="19"/>
  <c r="D162" i="19" l="1"/>
  <c r="D99" i="19"/>
  <c r="E161" i="19"/>
  <c r="H146" i="19"/>
  <c r="E145" i="19"/>
  <c r="H145" i="19" s="1"/>
  <c r="D38" i="19"/>
  <c r="H38" i="19" s="1"/>
  <c r="D130" i="19"/>
  <c r="H130" i="19"/>
  <c r="E129" i="19"/>
  <c r="H129" i="19" s="1"/>
  <c r="D114" i="19"/>
  <c r="E113" i="19"/>
  <c r="H113" i="19" s="1"/>
  <c r="H114" i="19"/>
  <c r="E98" i="19"/>
  <c r="H98" i="19" s="1"/>
  <c r="G145" i="19"/>
  <c r="G193" i="19"/>
  <c r="G129" i="19"/>
  <c r="G67" i="19"/>
  <c r="E67" i="19"/>
  <c r="H67" i="19" s="1"/>
  <c r="G177" i="19"/>
  <c r="G113" i="19"/>
  <c r="G51" i="19"/>
  <c r="D195" i="19"/>
  <c r="D196" i="19" s="1"/>
  <c r="D115" i="19"/>
  <c r="D53" i="19"/>
  <c r="H53" i="19" s="1"/>
  <c r="H52" i="19"/>
  <c r="H68" i="19"/>
  <c r="G161" i="19"/>
  <c r="G98" i="19"/>
  <c r="G36" i="19"/>
  <c r="E36" i="19"/>
  <c r="H36" i="19" s="1"/>
  <c r="D83" i="19"/>
  <c r="H83" i="19"/>
  <c r="H69" i="19"/>
  <c r="D18" i="19"/>
  <c r="H17" i="19"/>
  <c r="D180" i="19"/>
  <c r="G179" i="19"/>
  <c r="D70" i="19"/>
  <c r="G69" i="19"/>
  <c r="G38" i="19"/>
  <c r="D116" i="19"/>
  <c r="G195" i="19" l="1"/>
  <c r="G99" i="19"/>
  <c r="D100" i="19"/>
  <c r="G53" i="19"/>
  <c r="H116" i="19"/>
  <c r="G130" i="19"/>
  <c r="D131" i="19"/>
  <c r="D147" i="19"/>
  <c r="E147" i="19"/>
  <c r="H147" i="19" s="1"/>
  <c r="G146" i="19"/>
  <c r="D54" i="19"/>
  <c r="G54" i="19" s="1"/>
  <c r="G114" i="19"/>
  <c r="H115" i="19"/>
  <c r="G162" i="19"/>
  <c r="D163" i="19"/>
  <c r="G115" i="19"/>
  <c r="D39" i="19"/>
  <c r="G39" i="19" s="1"/>
  <c r="H99" i="19"/>
  <c r="G83" i="19"/>
  <c r="D84" i="19"/>
  <c r="H70" i="19"/>
  <c r="D19" i="19"/>
  <c r="H54" i="19"/>
  <c r="G116" i="19"/>
  <c r="D117" i="19"/>
  <c r="G70" i="19"/>
  <c r="D71" i="19"/>
  <c r="G180" i="19"/>
  <c r="D181" i="19"/>
  <c r="G196" i="19"/>
  <c r="D197" i="19"/>
  <c r="D55" i="19" l="1"/>
  <c r="H132" i="19"/>
  <c r="D132" i="19"/>
  <c r="G131" i="19"/>
  <c r="E131" i="19"/>
  <c r="H131" i="19" s="1"/>
  <c r="D40" i="19"/>
  <c r="H40" i="19" s="1"/>
  <c r="H45" i="19" s="1"/>
  <c r="H39" i="19"/>
  <c r="D164" i="19"/>
  <c r="G163" i="19"/>
  <c r="D101" i="19"/>
  <c r="G100" i="19"/>
  <c r="H117" i="19"/>
  <c r="H122" i="19" s="1"/>
  <c r="D148" i="19"/>
  <c r="H148" i="19" s="1"/>
  <c r="G147" i="19"/>
  <c r="H100" i="19"/>
  <c r="D85" i="19"/>
  <c r="G84" i="19"/>
  <c r="H84" i="19"/>
  <c r="H71" i="19"/>
  <c r="H76" i="19" s="1"/>
  <c r="D21" i="19"/>
  <c r="H20" i="19"/>
  <c r="H55" i="19"/>
  <c r="D41" i="19"/>
  <c r="D182" i="19"/>
  <c r="G181" i="19"/>
  <c r="D118" i="19"/>
  <c r="G117" i="19"/>
  <c r="D56" i="19"/>
  <c r="G55" i="19"/>
  <c r="D198" i="19"/>
  <c r="G197" i="19"/>
  <c r="D72" i="19"/>
  <c r="G71" i="19"/>
  <c r="B8" i="9"/>
  <c r="B7" i="9"/>
  <c r="B4" i="9"/>
  <c r="B16" i="9"/>
  <c r="H119" i="19" l="1"/>
  <c r="H149" i="19"/>
  <c r="H154" i="19" s="1"/>
  <c r="G148" i="19"/>
  <c r="D149" i="19"/>
  <c r="G164" i="19"/>
  <c r="D165" i="19"/>
  <c r="H118" i="19"/>
  <c r="G101" i="19"/>
  <c r="D102" i="19"/>
  <c r="H102" i="19" s="1"/>
  <c r="H107" i="19" s="1"/>
  <c r="G40" i="19"/>
  <c r="H101" i="19"/>
  <c r="H133" i="19"/>
  <c r="H138" i="19" s="1"/>
  <c r="G132" i="19"/>
  <c r="D133" i="19"/>
  <c r="G85" i="19"/>
  <c r="D86" i="19"/>
  <c r="H85" i="19"/>
  <c r="H72" i="19"/>
  <c r="H41" i="19"/>
  <c r="D22" i="19"/>
  <c r="H23" i="19" s="1"/>
  <c r="H56" i="19"/>
  <c r="G56" i="19"/>
  <c r="D57" i="19"/>
  <c r="G182" i="19"/>
  <c r="D183" i="19"/>
  <c r="G72" i="19"/>
  <c r="D73" i="19"/>
  <c r="G118" i="19"/>
  <c r="D119" i="19"/>
  <c r="G198" i="19"/>
  <c r="D199" i="19"/>
  <c r="G41" i="19"/>
  <c r="D42" i="19"/>
  <c r="H134" i="19" l="1"/>
  <c r="G133" i="19"/>
  <c r="D134" i="19"/>
  <c r="H150" i="19"/>
  <c r="D150" i="19"/>
  <c r="G149" i="19"/>
  <c r="H103" i="19"/>
  <c r="G102" i="19"/>
  <c r="D103" i="19"/>
  <c r="D166" i="19"/>
  <c r="G165" i="19"/>
  <c r="G86" i="19"/>
  <c r="D87" i="19"/>
  <c r="H86" i="19"/>
  <c r="H91" i="19" s="1"/>
  <c r="H73" i="19"/>
  <c r="H57" i="19"/>
  <c r="H42" i="19"/>
  <c r="D24" i="19"/>
  <c r="D58" i="19"/>
  <c r="G57" i="19"/>
  <c r="D200" i="19"/>
  <c r="G199" i="19"/>
  <c r="D120" i="19"/>
  <c r="G119" i="19"/>
  <c r="D184" i="19"/>
  <c r="G183" i="19"/>
  <c r="D43" i="19"/>
  <c r="H43" i="19" s="1"/>
  <c r="G42" i="19"/>
  <c r="D74" i="19"/>
  <c r="G73" i="19"/>
  <c r="H121" i="19" l="1"/>
  <c r="G166" i="19"/>
  <c r="D167" i="19"/>
  <c r="H120" i="19"/>
  <c r="D135" i="19"/>
  <c r="G134" i="19"/>
  <c r="G103" i="19"/>
  <c r="D104" i="19"/>
  <c r="H151" i="19"/>
  <c r="G150" i="19"/>
  <c r="D151" i="19"/>
  <c r="G87" i="19"/>
  <c r="D88" i="19"/>
  <c r="H87" i="19"/>
  <c r="H74" i="19"/>
  <c r="D25" i="19"/>
  <c r="E24" i="19"/>
  <c r="H58" i="19"/>
  <c r="G43" i="19"/>
  <c r="D44" i="19"/>
  <c r="H44" i="19" s="1"/>
  <c r="G120" i="19"/>
  <c r="D121" i="19"/>
  <c r="G58" i="19"/>
  <c r="D59" i="19"/>
  <c r="G74" i="19"/>
  <c r="D75" i="19"/>
  <c r="H75" i="19" s="1"/>
  <c r="G184" i="19"/>
  <c r="D185" i="19"/>
  <c r="G200" i="19"/>
  <c r="D201" i="19"/>
  <c r="H105" i="19" l="1"/>
  <c r="D105" i="19"/>
  <c r="G104" i="19"/>
  <c r="D136" i="19"/>
  <c r="G135" i="19"/>
  <c r="D168" i="19"/>
  <c r="G167" i="19"/>
  <c r="D152" i="19"/>
  <c r="G151" i="19"/>
  <c r="H135" i="19"/>
  <c r="H104" i="19"/>
  <c r="J122" i="19"/>
  <c r="L122" i="19" s="1"/>
  <c r="D89" i="19"/>
  <c r="G88" i="19"/>
  <c r="H88" i="19"/>
  <c r="H27" i="19"/>
  <c r="H26" i="19"/>
  <c r="H59" i="19"/>
  <c r="H60" i="19" s="1"/>
  <c r="C20" i="12"/>
  <c r="D20" i="12"/>
  <c r="E20" i="12"/>
  <c r="B20" i="12"/>
  <c r="E19" i="12"/>
  <c r="C19" i="12"/>
  <c r="D19" i="12"/>
  <c r="B19" i="12"/>
  <c r="B6" i="12"/>
  <c r="B7" i="12" s="1"/>
  <c r="B8" i="12" s="1"/>
  <c r="B4" i="12"/>
  <c r="B45" i="12"/>
  <c r="B48" i="12"/>
  <c r="B47" i="12"/>
  <c r="B34" i="12"/>
  <c r="B35" i="12" s="1"/>
  <c r="B36" i="12" s="1"/>
  <c r="B40" i="12"/>
  <c r="C40" i="12" s="1"/>
  <c r="B38" i="12"/>
  <c r="K3" i="11"/>
  <c r="L3" i="11" s="1"/>
  <c r="I3" i="11"/>
  <c r="K4" i="11"/>
  <c r="K5" i="11"/>
  <c r="K6" i="11"/>
  <c r="L6" i="11" s="1"/>
  <c r="K7" i="11"/>
  <c r="L7" i="11" s="1"/>
  <c r="K8" i="11"/>
  <c r="L8" i="11" s="1"/>
  <c r="L5" i="11"/>
  <c r="I5" i="11"/>
  <c r="L4" i="11"/>
  <c r="I4" i="11"/>
  <c r="H137" i="19" l="1"/>
  <c r="G136" i="19"/>
  <c r="D137" i="19"/>
  <c r="G168" i="19"/>
  <c r="D169" i="19"/>
  <c r="H136" i="19"/>
  <c r="E153" i="19"/>
  <c r="H153" i="19" s="1"/>
  <c r="G152" i="19"/>
  <c r="D153" i="19"/>
  <c r="H152" i="19"/>
  <c r="H106" i="19"/>
  <c r="J107" i="19" s="1"/>
  <c r="D207" i="19" s="1"/>
  <c r="D106" i="19"/>
  <c r="G105" i="19"/>
  <c r="G89" i="19"/>
  <c r="D90" i="19"/>
  <c r="H90" i="19" s="1"/>
  <c r="H89" i="19"/>
  <c r="H28" i="19"/>
  <c r="B44" i="12"/>
  <c r="C44" i="12"/>
  <c r="E44" i="12"/>
  <c r="D44" i="12"/>
  <c r="B1747" i="2"/>
  <c r="B1746" i="2"/>
  <c r="B1748" i="2" l="1"/>
  <c r="J138" i="19"/>
  <c r="J154" i="19"/>
  <c r="L154" i="19" s="1"/>
  <c r="H29" i="19"/>
  <c r="J29" i="19" s="1"/>
  <c r="L29" i="19" s="1"/>
  <c r="I5" i="10"/>
  <c r="I3" i="10"/>
  <c r="E7" i="10"/>
  <c r="E5" i="10"/>
  <c r="E6" i="10"/>
  <c r="F2" i="8"/>
  <c r="F5" i="8" s="1"/>
  <c r="E8" i="8" s="1"/>
  <c r="E9" i="8" s="1"/>
  <c r="E10" i="8" s="1"/>
  <c r="E11" i="8" s="1"/>
  <c r="E12" i="8" s="1"/>
  <c r="E13" i="8" s="1"/>
  <c r="E14" i="8" s="1"/>
  <c r="D32" i="9"/>
  <c r="B6" i="9"/>
  <c r="D31" i="9"/>
  <c r="C54" i="8"/>
  <c r="C53" i="8"/>
  <c r="F4" i="8"/>
  <c r="F3" i="8"/>
  <c r="E3" i="4"/>
  <c r="E4" i="4"/>
  <c r="E5" i="4"/>
  <c r="E6" i="4"/>
  <c r="E7" i="4"/>
  <c r="E8" i="4"/>
  <c r="E9" i="4"/>
  <c r="E10" i="4"/>
  <c r="E11" i="4"/>
  <c r="E12" i="4"/>
  <c r="E13" i="4"/>
  <c r="E14" i="4"/>
  <c r="H3" i="4" s="1"/>
  <c r="E15" i="4"/>
  <c r="E16" i="4"/>
  <c r="E17" i="4"/>
  <c r="E18" i="4"/>
  <c r="E19" i="4"/>
  <c r="E20" i="4"/>
  <c r="E21" i="4"/>
  <c r="E22" i="4"/>
  <c r="E23" i="4"/>
  <c r="E24" i="4"/>
  <c r="E25" i="4"/>
  <c r="E26" i="4"/>
  <c r="H4" i="4" s="1"/>
  <c r="E27" i="4"/>
  <c r="E28" i="4"/>
  <c r="E29" i="4"/>
  <c r="E30" i="4"/>
  <c r="E31" i="4"/>
  <c r="E32" i="4"/>
  <c r="E33" i="4"/>
  <c r="E34" i="4"/>
  <c r="E35" i="4"/>
  <c r="E36" i="4"/>
  <c r="E37" i="4"/>
  <c r="E38" i="4"/>
  <c r="H5" i="4" s="1"/>
  <c r="E39" i="4"/>
  <c r="E40" i="4"/>
  <c r="E41" i="4"/>
  <c r="E42" i="4"/>
  <c r="E43" i="4"/>
  <c r="E44" i="4"/>
  <c r="E45" i="4"/>
  <c r="E46" i="4"/>
  <c r="E47" i="4"/>
  <c r="E48" i="4"/>
  <c r="E49" i="4"/>
  <c r="E50" i="4"/>
  <c r="H6" i="4" s="1"/>
  <c r="E51" i="4"/>
  <c r="E52" i="4"/>
  <c r="E53" i="4"/>
  <c r="E54" i="4"/>
  <c r="E55" i="4"/>
  <c r="E56" i="4"/>
  <c r="E57" i="4"/>
  <c r="E58" i="4"/>
  <c r="E59" i="4"/>
  <c r="E60" i="4"/>
  <c r="E61" i="4"/>
  <c r="E2" i="4"/>
  <c r="H2" i="4" s="1"/>
  <c r="C22" i="6"/>
  <c r="L138" i="19" l="1"/>
  <c r="E208" i="19" s="1"/>
  <c r="E207" i="19"/>
  <c r="J45" i="19"/>
  <c r="I8" i="10"/>
  <c r="B22" i="9"/>
  <c r="B21" i="9"/>
  <c r="E31" i="9"/>
  <c r="E32" i="9"/>
  <c r="C31" i="9"/>
  <c r="C32" i="9"/>
  <c r="E21" i="9"/>
  <c r="B31" i="9"/>
  <c r="B32" i="9"/>
  <c r="E22" i="9"/>
  <c r="E8" i="10"/>
  <c r="D21" i="9"/>
  <c r="D22" i="9"/>
  <c r="C21" i="9"/>
  <c r="C22" i="9"/>
  <c r="E26" i="9"/>
  <c r="L45" i="19" l="1"/>
  <c r="B208" i="19" s="1"/>
  <c r="B207" i="19"/>
  <c r="J60" i="19"/>
  <c r="L60" i="19" s="1"/>
  <c r="E17" i="9"/>
  <c r="D27" i="9"/>
  <c r="B27" i="9"/>
  <c r="B26" i="9"/>
  <c r="B17" i="9"/>
  <c r="C27" i="9"/>
  <c r="C26" i="9"/>
  <c r="E27" i="9"/>
  <c r="D26" i="9"/>
  <c r="E16" i="9"/>
  <c r="D16" i="9"/>
  <c r="C16" i="9"/>
  <c r="C17" i="9"/>
  <c r="D17" i="9"/>
  <c r="J76" i="19" l="1"/>
  <c r="L76" i="19" l="1"/>
  <c r="C208" i="19" s="1"/>
  <c r="C207" i="19"/>
  <c r="L107" i="19"/>
  <c r="D208" i="19" s="1"/>
  <c r="J91" i="19"/>
  <c r="L91" i="19" s="1"/>
</calcChain>
</file>

<file path=xl/sharedStrings.xml><?xml version="1.0" encoding="utf-8"?>
<sst xmlns="http://schemas.openxmlformats.org/spreadsheetml/2006/main" count="682" uniqueCount="168">
  <si>
    <t>Datum</t>
  </si>
  <si>
    <t>Příjem [kg]</t>
  </si>
  <si>
    <t>Výdej [kg]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</si>
  <si>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</si>
  <si>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</si>
  <si>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</si>
  <si>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</si>
  <si>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</si>
  <si>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</si>
  <si>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</si>
  <si>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</si>
  <si>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</si>
  <si>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</si>
  <si>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II</t>
  </si>
  <si>
    <t>I</t>
  </si>
  <si>
    <t>2021</t>
  </si>
  <si>
    <t>Rok</t>
  </si>
  <si>
    <t>Měsíc</t>
  </si>
  <si>
    <t>Počet pracovních dní</t>
  </si>
  <si>
    <t>Standardizovaný výdej na 21 dní v měsíci</t>
  </si>
  <si>
    <t>Sturgesovo pravidlo</t>
  </si>
  <si>
    <t>Počet tříd</t>
  </si>
  <si>
    <t>MIN</t>
  </si>
  <si>
    <t>MAX</t>
  </si>
  <si>
    <t>Šířka intervalů</t>
  </si>
  <si>
    <t>Třídy</t>
  </si>
  <si>
    <t>Další</t>
  </si>
  <si>
    <t>Četnost</t>
  </si>
  <si>
    <t>[1050;4475]</t>
  </si>
  <si>
    <t>(4475;7900]</t>
  </si>
  <si>
    <t>(7900;11325]</t>
  </si>
  <si>
    <t>(11325;14750]</t>
  </si>
  <si>
    <t>(14750;18175]</t>
  </si>
  <si>
    <t>(18175;21600]</t>
  </si>
  <si>
    <t>(21600;25025]</t>
  </si>
  <si>
    <t>Průměr</t>
  </si>
  <si>
    <t>Směrodatná odchylka</t>
  </si>
  <si>
    <t>Standardizovaný počet dní v měsíci</t>
  </si>
  <si>
    <t>Průměrná měsíční spotřeba [kg]</t>
  </si>
  <si>
    <t>Směrodatná odchylka měsíční spotřeby [kg]</t>
  </si>
  <si>
    <t>Doba řízení skladu [měsíce]</t>
  </si>
  <si>
    <t>Dodací lhůta [dny]</t>
  </si>
  <si>
    <t>Perida pro objednávky [měsíce]</t>
  </si>
  <si>
    <t>Průměrná denní spotřeba [kg]</t>
  </si>
  <si>
    <t>Rozptyl měsíční spotřeby</t>
  </si>
  <si>
    <t>Rozptyl denní spotřeby</t>
  </si>
  <si>
    <t>Směrodatná odchylka denní spotřeby [kg]</t>
  </si>
  <si>
    <t>Perida pro objednávky [dny]</t>
  </si>
  <si>
    <t>Úroveň služeb</t>
  </si>
  <si>
    <t>Pojistná zásoba</t>
  </si>
  <si>
    <t>Směrodatná odchylka dodací lhůty [dny]</t>
  </si>
  <si>
    <t>Za předpokladu proměnné dodací lhůty:</t>
  </si>
  <si>
    <t>Za předpokladu objednávání každé 2 měsíce:</t>
  </si>
  <si>
    <t>r_epsilon</t>
  </si>
  <si>
    <t>Nákladové úroky</t>
  </si>
  <si>
    <t>VK</t>
  </si>
  <si>
    <t>CK</t>
  </si>
  <si>
    <t>VH po zdanění</t>
  </si>
  <si>
    <t>Kapitál</t>
  </si>
  <si>
    <t>Rentabilita</t>
  </si>
  <si>
    <t>WACC</t>
  </si>
  <si>
    <t>Horní hranice tříd</t>
  </si>
  <si>
    <t>Standardizovaný výdej</t>
  </si>
  <si>
    <t>Suma</t>
  </si>
  <si>
    <t>Dny</t>
  </si>
  <si>
    <t>Denní výdej [SC]</t>
  </si>
  <si>
    <t>Za předpokladu konstantní dodací lhůty</t>
  </si>
  <si>
    <t xml:space="preserve"> </t>
  </si>
  <si>
    <t>Frekven.</t>
  </si>
  <si>
    <t>Perioda</t>
  </si>
  <si>
    <t>Kosínové (koef.)</t>
  </si>
  <si>
    <t>Sínové (koef.)</t>
  </si>
  <si>
    <t>Periodogram</t>
  </si>
  <si>
    <t>Hodnoty</t>
  </si>
  <si>
    <t>Hamming (Váhy)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</si>
  <si>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</si>
  <si>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</si>
  <si>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</si>
  <si>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</si>
  <si>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</si>
  <si>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</si>
  <si>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</si>
  <si>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</si>
  <si>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</si>
  <si>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</si>
  <si>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</si>
  <si>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</si>
  <si>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</si>
  <si>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</si>
  <si>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</si>
  <si>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</si>
  <si>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</si>
  <si>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</si>
  <si>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</si>
  <si>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</si>
  <si>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</si>
  <si>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</si>
  <si>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</si>
  <si>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</si>
  <si>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</si>
  <si>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</si>
  <si>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</si>
  <si>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</si>
  <si>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</si>
  <si>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</si>
  <si>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</si>
  <si>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fisherova statistika</t>
  </si>
  <si>
    <t>p-hodnota</t>
  </si>
  <si>
    <t>počet frekvencí</t>
  </si>
  <si>
    <t>c1</t>
  </si>
  <si>
    <t>c3</t>
  </si>
  <si>
    <t>PC [Kč/kg]</t>
  </si>
  <si>
    <t>qopt</t>
  </si>
  <si>
    <t>nopt</t>
  </si>
  <si>
    <t>Rozptyl 10 měsíců</t>
  </si>
  <si>
    <t>Směrodatná odchylka 10 měsíců [kg]</t>
  </si>
  <si>
    <t>Pojistná zásoba [kg]</t>
  </si>
  <si>
    <t>Signální hladina [kg]</t>
  </si>
  <si>
    <t>Datum dodávky</t>
  </si>
  <si>
    <t>Množství [kg]</t>
  </si>
  <si>
    <t>Cena objednávky [Kč]</t>
  </si>
  <si>
    <t>Spotřeba [kg]</t>
  </si>
  <si>
    <t>Stav na skladě ke konci měsíce [kg]</t>
  </si>
  <si>
    <t>Průměrný denní stav</t>
  </si>
  <si>
    <t>1.1.2021-31.1.2021</t>
  </si>
  <si>
    <t>Stav na skladě ke konci období [kg]</t>
  </si>
  <si>
    <t>Období</t>
  </si>
  <si>
    <t>1.2.2021-28.2.2021</t>
  </si>
  <si>
    <t>1.3.2021-31.3.2021</t>
  </si>
  <si>
    <t>1.4.2021-30.4.2021</t>
  </si>
  <si>
    <t>1.5.2021-31.5.2021</t>
  </si>
  <si>
    <t>1.6.2021-30.6.2021</t>
  </si>
  <si>
    <t>1.7.2021-13.7.2021</t>
  </si>
  <si>
    <t>1.8.2021-18.8.2021</t>
  </si>
  <si>
    <t>1.9.2021-12.9.2021</t>
  </si>
  <si>
    <t>1.10.2021-21.10.2021</t>
  </si>
  <si>
    <t>1.12.2021-31.12.2021</t>
  </si>
  <si>
    <t>Celkem dní</t>
  </si>
  <si>
    <t>14.7.2021-31.7.2021</t>
  </si>
  <si>
    <t>19.8.2021-31.8.2021</t>
  </si>
  <si>
    <t>13.9.2021-30.9.2021</t>
  </si>
  <si>
    <t>22.10.2021-31.10.2021</t>
  </si>
  <si>
    <t>Roční náklady na objednání</t>
  </si>
  <si>
    <t>Roční náklady na skladování</t>
  </si>
  <si>
    <t>Celkové náklady</t>
  </si>
  <si>
    <t>1.7.2021-31.7.2021</t>
  </si>
  <si>
    <t>1.8.2021-31.8.2021</t>
  </si>
  <si>
    <t>1.9.2021-30.9.2021</t>
  </si>
  <si>
    <t>1.10.2021-31.10.2021</t>
  </si>
  <si>
    <t>1.11.2021-30.11.2021</t>
  </si>
  <si>
    <t>Průměrný denní stav*Celkem dní</t>
  </si>
  <si>
    <t>Průměrná zásoba vypočtená váženým průměrem:</t>
  </si>
  <si>
    <t>Skladovací náklady</t>
  </si>
  <si>
    <t>Náklady na objednání</t>
  </si>
  <si>
    <t>Pomocný výpočet</t>
  </si>
  <si>
    <t>99% úroveň služeb P-systém:</t>
  </si>
  <si>
    <t>95% úroveň služeb P-systém:</t>
  </si>
  <si>
    <t>90% úroveň služeb P-systém:</t>
  </si>
  <si>
    <t>80% úroveň služeb P-systém:</t>
  </si>
  <si>
    <t>99% úroveň služeb P-systém - objednávky každé 2 měsíce:</t>
  </si>
  <si>
    <t>95% úroveň služeb P-systém - objednávky každé 2 měsíce:</t>
  </si>
  <si>
    <t>90% úroveň služeb P-systém - objednávky každé 2 měsíce:</t>
  </si>
  <si>
    <t>80% úroveň služeb P-systém - objednávky každé 2 měsíce:</t>
  </si>
  <si>
    <t>Úroveň služeb [%]</t>
  </si>
  <si>
    <t>Spotřeba [Kg]</t>
  </si>
  <si>
    <t>Omega</t>
  </si>
  <si>
    <t>Spektrální analýza</t>
  </si>
  <si>
    <t>Maximální hladina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</si>
</sst>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0"/>
    <numFmt numFmtId="165" formatCode="0.00000"/>
    <numFmt numFmtId="166" formatCode="0.0"/>
    <numFmt numFmtId="167" formatCode="#,##0\ &quot;Kč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0" fontId="8" fillId="0" borderId="0"/>
    <xf numFmtId="0" fontId="8" fillId="0" borderId="0"/>
  </cellStyleXfs>
  <cellXfs count="53">
    <xf numFmtId="0" fontId="0" fillId="0" borderId="0" xfId="0"/>
    <xf numFmtId="14" fontId="0" fillId="0" borderId="0" xfId="0" applyNumberFormat="1"/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5" fillId="0" borderId="3" xfId="0" applyFont="1" applyBorder="1" applyAlignment="1">
      <alignment horizontal="center"/>
    </xf>
    <xf numFmtId="0" fontId="6" fillId="0" borderId="0" xfId="0" applyFont="1"/>
    <xf numFmtId="9" fontId="0" fillId="0" borderId="0" xfId="0" applyNumberFormat="1"/>
    <xf numFmtId="9" fontId="0" fillId="0" borderId="1" xfId="0" applyNumberFormat="1" applyBorder="1"/>
    <xf numFmtId="2" fontId="0" fillId="0" borderId="0" xfId="1" applyNumberFormat="1" applyFont="1"/>
    <xf numFmtId="10" fontId="0" fillId="0" borderId="1" xfId="0" applyNumberFormat="1" applyBorder="1"/>
    <xf numFmtId="0" fontId="6" fillId="0" borderId="1" xfId="0" applyFont="1" applyBorder="1"/>
    <xf numFmtId="3" fontId="0" fillId="0" borderId="1" xfId="0" applyNumberFormat="1" applyBorder="1"/>
    <xf numFmtId="10" fontId="0" fillId="0" borderId="1" xfId="1" applyNumberFormat="1" applyFont="1" applyBorder="1"/>
    <xf numFmtId="3" fontId="6" fillId="0" borderId="1" xfId="0" applyNumberFormat="1" applyFont="1" applyBorder="1"/>
    <xf numFmtId="10" fontId="6" fillId="0" borderId="1" xfId="0" applyNumberFormat="1" applyFont="1" applyBorder="1"/>
    <xf numFmtId="164" fontId="9" fillId="0" borderId="0" xfId="2" applyNumberFormat="1" applyFont="1" applyAlignment="1">
      <alignment horizontal="right" vertical="center"/>
    </xf>
    <xf numFmtId="165" fontId="9" fillId="0" borderId="0" xfId="2" applyNumberFormat="1" applyFont="1" applyAlignment="1">
      <alignment horizontal="right" vertical="center"/>
    </xf>
    <xf numFmtId="2" fontId="9" fillId="0" borderId="0" xfId="2" applyNumberFormat="1" applyFont="1" applyAlignment="1">
      <alignment horizontal="right" vertical="center"/>
    </xf>
    <xf numFmtId="1" fontId="9" fillId="0" borderId="0" xfId="2" applyNumberFormat="1" applyFont="1" applyAlignment="1">
      <alignment horizontal="right" vertical="center"/>
    </xf>
    <xf numFmtId="1" fontId="10" fillId="0" borderId="0" xfId="2" applyNumberFormat="1" applyFont="1" applyAlignment="1">
      <alignment horizontal="right" vertical="center"/>
    </xf>
    <xf numFmtId="2" fontId="10" fillId="0" borderId="0" xfId="2" applyNumberFormat="1" applyFont="1" applyAlignment="1">
      <alignment horizontal="right" vertical="center"/>
    </xf>
    <xf numFmtId="0" fontId="9" fillId="2" borderId="4" xfId="2" applyFont="1" applyFill="1" applyBorder="1" applyAlignment="1">
      <alignment horizontal="center" vertical="top" wrapText="1"/>
    </xf>
    <xf numFmtId="0" fontId="9" fillId="2" borderId="4" xfId="2" applyFont="1" applyFill="1" applyBorder="1" applyAlignment="1">
      <alignment horizontal="left" vertical="center"/>
    </xf>
    <xf numFmtId="0" fontId="9" fillId="2" borderId="0" xfId="3" applyFont="1" applyFill="1" applyAlignment="1">
      <alignment horizontal="center" vertical="top" wrapText="1"/>
    </xf>
    <xf numFmtId="10" fontId="0" fillId="0" borderId="0" xfId="1" applyNumberFormat="1" applyFont="1"/>
    <xf numFmtId="1" fontId="0" fillId="0" borderId="1" xfId="0" applyNumberFormat="1" applyBorder="1"/>
    <xf numFmtId="14" fontId="0" fillId="0" borderId="1" xfId="0" applyNumberFormat="1" applyBorder="1"/>
    <xf numFmtId="166" fontId="0" fillId="0" borderId="1" xfId="0" applyNumberFormat="1" applyBorder="1"/>
    <xf numFmtId="0" fontId="4" fillId="0" borderId="0" xfId="0" applyFont="1"/>
    <xf numFmtId="10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1" fontId="6" fillId="0" borderId="0" xfId="0" applyNumberFormat="1" applyFont="1"/>
    <xf numFmtId="1" fontId="11" fillId="3" borderId="0" xfId="0" applyNumberFormat="1" applyFont="1" applyFill="1"/>
    <xf numFmtId="14" fontId="11" fillId="3" borderId="0" xfId="0" applyNumberFormat="1" applyFont="1" applyFill="1"/>
    <xf numFmtId="0" fontId="11" fillId="3" borderId="0" xfId="0" applyFont="1" applyFill="1"/>
    <xf numFmtId="14" fontId="6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6" fillId="4" borderId="0" xfId="0" applyNumberFormat="1" applyFont="1" applyFill="1"/>
    <xf numFmtId="167" fontId="6" fillId="4" borderId="0" xfId="0" applyNumberFormat="1" applyFont="1" applyFill="1"/>
    <xf numFmtId="14" fontId="2" fillId="0" borderId="0" xfId="0" applyNumberFormat="1" applyFont="1" applyAlignment="1">
      <alignment horizontal="center"/>
    </xf>
    <xf numFmtId="0" fontId="0" fillId="5" borderId="0" xfId="0" applyFill="1"/>
    <xf numFmtId="0" fontId="9" fillId="0" borderId="4" xfId="2" applyFont="1" applyBorder="1" applyAlignment="1">
      <alignment horizontal="left"/>
    </xf>
    <xf numFmtId="0" fontId="8" fillId="0" borderId="0" xfId="2"/>
    <xf numFmtId="0" fontId="0" fillId="0" borderId="1" xfId="0" applyBorder="1" applyAlignment="1">
      <alignment horizontal="center"/>
    </xf>
    <xf numFmtId="14" fontId="2" fillId="4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9" fillId="2" borderId="5" xfId="3" applyFont="1" applyFill="1" applyBorder="1" applyAlignment="1">
      <alignment horizontal="center" vertical="top" wrapText="1"/>
    </xf>
    <xf numFmtId="0" fontId="9" fillId="0" borderId="4" xfId="2" applyFont="1" applyBorder="1" applyAlignment="1">
      <alignment horizontal="left" vertical="top" wrapText="1"/>
    </xf>
  </cellXfs>
  <cellStyles count="4">
    <cellStyle name="Normální" xfId="0" builtinId="0"/>
    <cellStyle name="Normální_data ze statistiky-moje" xfId="3" xr:uid="{9F921929-8735-4782-89A2-01BE0060F3B4}"/>
    <cellStyle name="Normální_List1" xfId="2" xr:uid="{4BB0BEF1-B99E-418C-9EE8-0860055CE053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36963735388932E-2"/>
          <c:y val="4.1825095057034217E-2"/>
          <c:w val="0.90260433662008466"/>
          <c:h val="0.8064770515852818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'Měsíční výdej 2012-2014'!$A$2:$B$37</c:f>
              <c:multiLvlStrCache>
                <c:ptCount val="36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  <c:pt idx="32">
                    <c:v>IX</c:v>
                  </c:pt>
                  <c:pt idx="33">
                    <c:v>X</c:v>
                  </c:pt>
                  <c:pt idx="34">
                    <c:v>XI</c:v>
                  </c:pt>
                  <c:pt idx="35">
                    <c:v>XII</c:v>
                  </c:pt>
                </c:lvl>
                <c:lvl>
                  <c:pt idx="0">
                    <c:v>2012</c:v>
                  </c:pt>
                  <c:pt idx="12">
                    <c:v>2013</c:v>
                  </c:pt>
                  <c:pt idx="24">
                    <c:v>2014</c:v>
                  </c:pt>
                </c:lvl>
              </c:multiLvlStrCache>
            </c:multiLvlStrRef>
          </c:cat>
          <c:val>
            <c:numRef>
              <c:f>'Měsíční výdej 2012-2014'!$C$2:$C$37</c:f>
              <c:numCache>
                <c:formatCode>General</c:formatCode>
                <c:ptCount val="36"/>
                <c:pt idx="0">
                  <c:v>0</c:v>
                </c:pt>
                <c:pt idx="1">
                  <c:v>700</c:v>
                </c:pt>
                <c:pt idx="2">
                  <c:v>3325</c:v>
                </c:pt>
                <c:pt idx="3">
                  <c:v>-25</c:v>
                </c:pt>
                <c:pt idx="4">
                  <c:v>475</c:v>
                </c:pt>
                <c:pt idx="5">
                  <c:v>0</c:v>
                </c:pt>
                <c:pt idx="6">
                  <c:v>4400</c:v>
                </c:pt>
                <c:pt idx="7">
                  <c:v>5725</c:v>
                </c:pt>
                <c:pt idx="8">
                  <c:v>7600</c:v>
                </c:pt>
                <c:pt idx="9">
                  <c:v>150</c:v>
                </c:pt>
                <c:pt idx="10">
                  <c:v>7400</c:v>
                </c:pt>
                <c:pt idx="11">
                  <c:v>58675</c:v>
                </c:pt>
                <c:pt idx="12">
                  <c:v>0</c:v>
                </c:pt>
                <c:pt idx="13">
                  <c:v>975</c:v>
                </c:pt>
                <c:pt idx="14">
                  <c:v>300</c:v>
                </c:pt>
                <c:pt idx="15">
                  <c:v>7450</c:v>
                </c:pt>
                <c:pt idx="16">
                  <c:v>3200</c:v>
                </c:pt>
                <c:pt idx="17">
                  <c:v>10125</c:v>
                </c:pt>
                <c:pt idx="18">
                  <c:v>0</c:v>
                </c:pt>
                <c:pt idx="19">
                  <c:v>0</c:v>
                </c:pt>
                <c:pt idx="20">
                  <c:v>1650</c:v>
                </c:pt>
                <c:pt idx="21">
                  <c:v>1750</c:v>
                </c:pt>
                <c:pt idx="22">
                  <c:v>25</c:v>
                </c:pt>
                <c:pt idx="23">
                  <c:v>23050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300</c:v>
                </c:pt>
                <c:pt idx="28">
                  <c:v>0</c:v>
                </c:pt>
                <c:pt idx="29">
                  <c:v>0</c:v>
                </c:pt>
                <c:pt idx="30">
                  <c:v>100</c:v>
                </c:pt>
                <c:pt idx="31">
                  <c:v>700</c:v>
                </c:pt>
                <c:pt idx="32">
                  <c:v>0</c:v>
                </c:pt>
                <c:pt idx="33">
                  <c:v>1650</c:v>
                </c:pt>
                <c:pt idx="34">
                  <c:v>7775</c:v>
                </c:pt>
                <c:pt idx="35">
                  <c:v>56375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7C-45E8-86F2-F03FD7D7D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8171992"/>
        <c:axId val="658161824"/>
      </c:lineChart>
      <c:catAx>
        <c:axId val="658171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58161824"/>
        <c:crosses val="autoZero"/>
        <c:auto val="1"/>
        <c:lblAlgn val="ctr"/>
        <c:lblOffset val="100"/>
        <c:noMultiLvlLbl val="0"/>
      </c:catAx>
      <c:valAx>
        <c:axId val="658161824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58171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'Měsíční výdej dle zaměstnance'!$C$1</c:f>
              <c:strCache>
                <c:ptCount val="1"/>
                <c:pt idx="0">
                  <c:v>Spotřeba [Kg]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'Měsíční výdej dle zaměstnance'!$A$2:$B$61</c:f>
              <c:multiLvlStrCache>
                <c:ptCount val="60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V</c:v>
                  </c:pt>
                  <c:pt idx="5">
                    <c:v>VI</c:v>
                  </c:pt>
                  <c:pt idx="6">
                    <c:v>VII</c:v>
                  </c:pt>
                  <c:pt idx="7">
                    <c:v>VIII</c:v>
                  </c:pt>
                  <c:pt idx="8">
                    <c:v>IX</c:v>
                  </c:pt>
                  <c:pt idx="9">
                    <c:v>X</c:v>
                  </c:pt>
                  <c:pt idx="10">
                    <c:v>XI</c:v>
                  </c:pt>
                  <c:pt idx="11">
                    <c:v>XII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V</c:v>
                  </c:pt>
                  <c:pt idx="17">
                    <c:v>VI</c:v>
                  </c:pt>
                  <c:pt idx="18">
                    <c:v>VII</c:v>
                  </c:pt>
                  <c:pt idx="19">
                    <c:v>VIII</c:v>
                  </c:pt>
                  <c:pt idx="20">
                    <c:v>IX</c:v>
                  </c:pt>
                  <c:pt idx="21">
                    <c:v>X</c:v>
                  </c:pt>
                  <c:pt idx="22">
                    <c:v>XI</c:v>
                  </c:pt>
                  <c:pt idx="23">
                    <c:v>XII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V</c:v>
                  </c:pt>
                  <c:pt idx="29">
                    <c:v>VI</c:v>
                  </c:pt>
                  <c:pt idx="30">
                    <c:v>VII</c:v>
                  </c:pt>
                  <c:pt idx="31">
                    <c:v>VIII</c:v>
                  </c:pt>
                  <c:pt idx="32">
                    <c:v>IX</c:v>
                  </c:pt>
                  <c:pt idx="33">
                    <c:v>X</c:v>
                  </c:pt>
                  <c:pt idx="34">
                    <c:v>XI</c:v>
                  </c:pt>
                  <c:pt idx="35">
                    <c:v>XII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V</c:v>
                  </c:pt>
                  <c:pt idx="41">
                    <c:v>VI</c:v>
                  </c:pt>
                  <c:pt idx="42">
                    <c:v>VII</c:v>
                  </c:pt>
                  <c:pt idx="43">
                    <c:v>VIII</c:v>
                  </c:pt>
                  <c:pt idx="44">
                    <c:v>IX</c:v>
                  </c:pt>
                  <c:pt idx="45">
                    <c:v>X</c:v>
                  </c:pt>
                  <c:pt idx="46">
                    <c:v>XI</c:v>
                  </c:pt>
                  <c:pt idx="47">
                    <c:v>XII</c:v>
                  </c:pt>
                  <c:pt idx="48">
                    <c:v>I</c:v>
                  </c:pt>
                  <c:pt idx="49">
                    <c:v>II</c:v>
                  </c:pt>
                  <c:pt idx="50">
                    <c:v>III</c:v>
                  </c:pt>
                  <c:pt idx="51">
                    <c:v>IV</c:v>
                  </c:pt>
                  <c:pt idx="52">
                    <c:v>V</c:v>
                  </c:pt>
                  <c:pt idx="53">
                    <c:v>VI</c:v>
                  </c:pt>
                  <c:pt idx="54">
                    <c:v>VII</c:v>
                  </c:pt>
                  <c:pt idx="55">
                    <c:v>VIII</c:v>
                  </c:pt>
                  <c:pt idx="56">
                    <c:v>IX</c:v>
                  </c:pt>
                  <c:pt idx="57">
                    <c:v>X</c:v>
                  </c:pt>
                  <c:pt idx="58">
                    <c:v>XI</c:v>
                  </c:pt>
                  <c:pt idx="59">
                    <c:v>XII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  <c:pt idx="36">
                    <c:v>2020</c:v>
                  </c:pt>
                  <c:pt idx="48">
                    <c:v>2021</c:v>
                  </c:pt>
                </c:lvl>
              </c:multiLvlStrCache>
            </c:multiLvlStrRef>
          </c:cat>
          <c:val>
            <c:numRef>
              <c:f>'Měsíční výdej dle zaměstnance'!$C$2:$C$61</c:f>
              <c:numCache>
                <c:formatCode>General</c:formatCode>
                <c:ptCount val="60"/>
                <c:pt idx="0">
                  <c:v>5800</c:v>
                </c:pt>
                <c:pt idx="1">
                  <c:v>0</c:v>
                </c:pt>
                <c:pt idx="2">
                  <c:v>2850</c:v>
                </c:pt>
                <c:pt idx="3">
                  <c:v>4525</c:v>
                </c:pt>
                <c:pt idx="4">
                  <c:v>5950</c:v>
                </c:pt>
                <c:pt idx="5">
                  <c:v>12175</c:v>
                </c:pt>
                <c:pt idx="6">
                  <c:v>13125</c:v>
                </c:pt>
                <c:pt idx="7">
                  <c:v>8950</c:v>
                </c:pt>
                <c:pt idx="8">
                  <c:v>16800</c:v>
                </c:pt>
                <c:pt idx="9">
                  <c:v>4525</c:v>
                </c:pt>
                <c:pt idx="10">
                  <c:v>25025</c:v>
                </c:pt>
                <c:pt idx="11">
                  <c:v>13050</c:v>
                </c:pt>
                <c:pt idx="12">
                  <c:v>0</c:v>
                </c:pt>
                <c:pt idx="13">
                  <c:v>0</c:v>
                </c:pt>
                <c:pt idx="14">
                  <c:v>6500</c:v>
                </c:pt>
                <c:pt idx="15">
                  <c:v>10500</c:v>
                </c:pt>
                <c:pt idx="16">
                  <c:v>11975</c:v>
                </c:pt>
                <c:pt idx="17">
                  <c:v>13000</c:v>
                </c:pt>
                <c:pt idx="18">
                  <c:v>6775</c:v>
                </c:pt>
                <c:pt idx="19">
                  <c:v>3400</c:v>
                </c:pt>
                <c:pt idx="20">
                  <c:v>6750</c:v>
                </c:pt>
                <c:pt idx="21">
                  <c:v>14500</c:v>
                </c:pt>
                <c:pt idx="22">
                  <c:v>9025</c:v>
                </c:pt>
                <c:pt idx="23">
                  <c:v>14550</c:v>
                </c:pt>
                <c:pt idx="24">
                  <c:v>0</c:v>
                </c:pt>
                <c:pt idx="25">
                  <c:v>5950</c:v>
                </c:pt>
                <c:pt idx="26">
                  <c:v>1050</c:v>
                </c:pt>
                <c:pt idx="27">
                  <c:v>9000</c:v>
                </c:pt>
                <c:pt idx="28">
                  <c:v>8400</c:v>
                </c:pt>
                <c:pt idx="29">
                  <c:v>12775</c:v>
                </c:pt>
                <c:pt idx="30">
                  <c:v>12900</c:v>
                </c:pt>
                <c:pt idx="31">
                  <c:v>7100</c:v>
                </c:pt>
                <c:pt idx="32">
                  <c:v>12725</c:v>
                </c:pt>
                <c:pt idx="33">
                  <c:v>1950</c:v>
                </c:pt>
                <c:pt idx="34">
                  <c:v>13350</c:v>
                </c:pt>
                <c:pt idx="35">
                  <c:v>18825</c:v>
                </c:pt>
                <c:pt idx="36">
                  <c:v>0</c:v>
                </c:pt>
                <c:pt idx="37">
                  <c:v>13750</c:v>
                </c:pt>
                <c:pt idx="38">
                  <c:v>13300</c:v>
                </c:pt>
                <c:pt idx="39">
                  <c:v>14925</c:v>
                </c:pt>
                <c:pt idx="40">
                  <c:v>14625</c:v>
                </c:pt>
                <c:pt idx="41">
                  <c:v>16350</c:v>
                </c:pt>
                <c:pt idx="42">
                  <c:v>20700</c:v>
                </c:pt>
                <c:pt idx="43">
                  <c:v>15575</c:v>
                </c:pt>
                <c:pt idx="44">
                  <c:v>24750</c:v>
                </c:pt>
                <c:pt idx="45">
                  <c:v>13875</c:v>
                </c:pt>
                <c:pt idx="46">
                  <c:v>14875</c:v>
                </c:pt>
                <c:pt idx="47">
                  <c:v>9250</c:v>
                </c:pt>
                <c:pt idx="48">
                  <c:v>0</c:v>
                </c:pt>
                <c:pt idx="49">
                  <c:v>0</c:v>
                </c:pt>
                <c:pt idx="50">
                  <c:v>7600</c:v>
                </c:pt>
                <c:pt idx="51">
                  <c:v>18925</c:v>
                </c:pt>
                <c:pt idx="52">
                  <c:v>5000</c:v>
                </c:pt>
                <c:pt idx="53">
                  <c:v>12700</c:v>
                </c:pt>
                <c:pt idx="54">
                  <c:v>11225</c:v>
                </c:pt>
                <c:pt idx="55">
                  <c:v>8000</c:v>
                </c:pt>
                <c:pt idx="56">
                  <c:v>11850</c:v>
                </c:pt>
                <c:pt idx="57">
                  <c:v>11725</c:v>
                </c:pt>
                <c:pt idx="58">
                  <c:v>5075</c:v>
                </c:pt>
                <c:pt idx="59">
                  <c:v>5100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6E-4067-B27A-0207DD9BA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5414192"/>
        <c:axId val="645412552"/>
      </c:lineChart>
      <c:catAx>
        <c:axId val="645414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45412552"/>
        <c:crosses val="autoZero"/>
        <c:auto val="1"/>
        <c:lblAlgn val="ctr"/>
        <c:lblOffset val="100"/>
        <c:noMultiLvlLbl val="0"/>
      </c:catAx>
      <c:valAx>
        <c:axId val="64541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645414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Histogram!$G$8:$G$14</c:f>
              <c:strCache>
                <c:ptCount val="7"/>
                <c:pt idx="0">
                  <c:v>[1050;4475]</c:v>
                </c:pt>
                <c:pt idx="1">
                  <c:v>(4475;7900]</c:v>
                </c:pt>
                <c:pt idx="2">
                  <c:v>(7900;11325]</c:v>
                </c:pt>
                <c:pt idx="3">
                  <c:v>(11325;14750]</c:v>
                </c:pt>
                <c:pt idx="4">
                  <c:v>(14750;18175]</c:v>
                </c:pt>
                <c:pt idx="5">
                  <c:v>(18175;21600]</c:v>
                </c:pt>
                <c:pt idx="6">
                  <c:v>(21600;25025]</c:v>
                </c:pt>
              </c:strCache>
            </c:strRef>
          </c:cat>
          <c:val>
            <c:numRef>
              <c:f>Histogram!$H$8:$H$14</c:f>
              <c:numCache>
                <c:formatCode>General</c:formatCode>
                <c:ptCount val="7"/>
                <c:pt idx="0">
                  <c:v>5</c:v>
                </c:pt>
                <c:pt idx="1">
                  <c:v>11</c:v>
                </c:pt>
                <c:pt idx="2">
                  <c:v>6</c:v>
                </c:pt>
                <c:pt idx="3">
                  <c:v>16</c:v>
                </c:pt>
                <c:pt idx="4">
                  <c:v>7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A3-47DB-A1A0-C990B41AA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5185608"/>
        <c:axId val="415183448"/>
      </c:barChart>
      <c:catAx>
        <c:axId val="415185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Třídy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15183448"/>
        <c:crosses val="autoZero"/>
        <c:auto val="1"/>
        <c:lblAlgn val="ctr"/>
        <c:lblOffset val="100"/>
        <c:noMultiLvlLbl val="0"/>
      </c:catAx>
      <c:valAx>
        <c:axId val="415183448"/>
        <c:scaling>
          <c:orientation val="minMax"/>
          <c:max val="16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Četnost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</c:spPr>
        <c:crossAx val="41518560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273050</xdr:colOff>
      <xdr:row>1</xdr:row>
      <xdr:rowOff>6350</xdr:rowOff>
    </xdr:from>
    <xdr:to>
      <xdr:col>13</xdr:col>
      <xdr:colOff>520700</xdr:colOff>
      <xdr:row>19</xdr:row>
      <xdr:rowOff>31750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270655F-132E-4C68-8C9E-5D06D2D6D8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263524</xdr:colOff>
      <xdr:row>0</xdr:row>
      <xdr:rowOff>152400</xdr:rowOff>
    </xdr:from>
    <xdr:to>
      <xdr:col>18</xdr:col>
      <xdr:colOff>533400</xdr:colOff>
      <xdr:row>21</xdr:row>
      <xdr:rowOff>69850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DA91600-92AD-423D-A577-C569905B7B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393700</xdr:colOff>
      <xdr:row>1</xdr:row>
      <xdr:rowOff>25400</xdr:rowOff>
    </xdr:from>
    <xdr:to>
      <xdr:col>17</xdr:col>
      <xdr:colOff>63500</xdr:colOff>
      <xdr:row>15</xdr:row>
      <xdr:rowOff>31750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885113D-84FE-1617-3475-0FABACCE2F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07"/>
  <sheetViews>
    <sheetView tabSelected="1" workbookViewId="0">
      <selection activeCell="C1" sqref="C1"/>
    </sheetView>
  </sheetViews>
  <sheetFormatPr defaultRowHeight="14.5" x14ac:dyDescent="0.35"/>
  <cols>
    <col min="1" max="1" width="9.90625" bestFit="1" customWidth="1"/>
    <col min="2" max="2" width="11.90625" bestFit="1" customWidth="1"/>
    <col min="3" max="3" width="9.90625" bestFit="1" customWidth="1"/>
    <col min="4" max="4" width="6.81640625" customWidth="1"/>
  </cols>
  <sheetData>
    <row r="1" spans="1:2" x14ac:dyDescent="0.35">
      <c r="A1" t="s">
        <v>0</v>
      </c>
      <c r="B1" t="s">
        <v>121</v>
      </c>
    </row>
    <row r="2" spans="1:2" x14ac:dyDescent="0.35">
      <c r="A2" s="1">
        <v>40631</v>
      </c>
      <c r="B2">
        <v>25</v>
      </c>
    </row>
    <row r="3" spans="1:2" x14ac:dyDescent="0.35">
      <c r="A3" s="1">
        <v>40631</v>
      </c>
      <c r="B3">
        <v>100</v>
      </c>
    </row>
    <row r="4" spans="1:2" x14ac:dyDescent="0.35">
      <c r="A4" s="1">
        <v>40631</v>
      </c>
      <c r="B4">
        <v>50</v>
      </c>
    </row>
    <row r="5" spans="1:2" x14ac:dyDescent="0.35">
      <c r="A5" s="1">
        <v>40631</v>
      </c>
      <c r="B5">
        <v>500</v>
      </c>
    </row>
    <row r="6" spans="1:2" x14ac:dyDescent="0.35">
      <c r="A6" s="1">
        <v>40632</v>
      </c>
      <c r="B6">
        <v>750</v>
      </c>
    </row>
    <row r="7" spans="1:2" x14ac:dyDescent="0.35">
      <c r="A7" s="1">
        <v>40632</v>
      </c>
      <c r="B7">
        <v>250</v>
      </c>
    </row>
    <row r="8" spans="1:2" x14ac:dyDescent="0.35">
      <c r="A8" s="1">
        <v>40632</v>
      </c>
      <c r="B8">
        <v>125</v>
      </c>
    </row>
    <row r="9" spans="1:2" x14ac:dyDescent="0.35">
      <c r="A9" s="1">
        <v>40632</v>
      </c>
      <c r="B9">
        <v>350</v>
      </c>
    </row>
    <row r="10" spans="1:2" x14ac:dyDescent="0.35">
      <c r="A10" s="1">
        <v>40632</v>
      </c>
      <c r="B10">
        <v>250</v>
      </c>
    </row>
    <row r="11" spans="1:2" x14ac:dyDescent="0.35">
      <c r="A11" s="1">
        <v>40632</v>
      </c>
      <c r="B11">
        <v>100</v>
      </c>
    </row>
    <row r="12" spans="1:2" x14ac:dyDescent="0.35">
      <c r="A12" s="1">
        <v>40632</v>
      </c>
      <c r="B12">
        <v>250</v>
      </c>
    </row>
    <row r="13" spans="1:2" x14ac:dyDescent="0.35">
      <c r="A13" s="1">
        <v>40632</v>
      </c>
      <c r="B13">
        <v>550</v>
      </c>
    </row>
    <row r="14" spans="1:2" x14ac:dyDescent="0.35">
      <c r="A14" s="1">
        <v>40632</v>
      </c>
      <c r="B14">
        <v>300</v>
      </c>
    </row>
    <row r="15" spans="1:2" x14ac:dyDescent="0.35">
      <c r="A15" s="1">
        <v>40632</v>
      </c>
      <c r="B15">
        <v>875</v>
      </c>
    </row>
    <row r="16" spans="1:2" x14ac:dyDescent="0.35">
      <c r="A16" s="1">
        <v>40632</v>
      </c>
      <c r="B16">
        <v>1050</v>
      </c>
    </row>
    <row r="17" spans="1:2" x14ac:dyDescent="0.35">
      <c r="A17" s="1">
        <v>40632</v>
      </c>
      <c r="B17">
        <v>250</v>
      </c>
    </row>
    <row r="18" spans="1:2" x14ac:dyDescent="0.35">
      <c r="A18" s="1">
        <v>40632</v>
      </c>
      <c r="B18">
        <v>450</v>
      </c>
    </row>
    <row r="19" spans="1:2" x14ac:dyDescent="0.35">
      <c r="A19" s="1">
        <v>40632</v>
      </c>
      <c r="B19">
        <v>1050</v>
      </c>
    </row>
    <row r="20" spans="1:2" x14ac:dyDescent="0.35">
      <c r="A20" s="1">
        <v>40632</v>
      </c>
      <c r="B20">
        <v>300</v>
      </c>
    </row>
    <row r="21" spans="1:2" x14ac:dyDescent="0.35">
      <c r="A21" s="1">
        <v>40632</v>
      </c>
      <c r="B21">
        <v>175</v>
      </c>
    </row>
    <row r="22" spans="1:2" x14ac:dyDescent="0.35">
      <c r="A22" s="1">
        <v>40632</v>
      </c>
      <c r="B22">
        <v>1250</v>
      </c>
    </row>
    <row r="23" spans="1:2" x14ac:dyDescent="0.35">
      <c r="A23" s="1">
        <v>40632</v>
      </c>
      <c r="B23">
        <v>450</v>
      </c>
    </row>
    <row r="24" spans="1:2" x14ac:dyDescent="0.35">
      <c r="A24" s="1">
        <v>40632</v>
      </c>
      <c r="B24">
        <v>550</v>
      </c>
    </row>
    <row r="25" spans="1:2" x14ac:dyDescent="0.35">
      <c r="A25" s="1">
        <v>40632</v>
      </c>
      <c r="B25">
        <v>500</v>
      </c>
    </row>
    <row r="26" spans="1:2" x14ac:dyDescent="0.35">
      <c r="A26" s="1">
        <v>40653</v>
      </c>
      <c r="B26">
        <v>250</v>
      </c>
    </row>
    <row r="27" spans="1:2" x14ac:dyDescent="0.35">
      <c r="A27" s="1">
        <v>40653</v>
      </c>
      <c r="B27">
        <v>725</v>
      </c>
    </row>
    <row r="28" spans="1:2" x14ac:dyDescent="0.35">
      <c r="A28" s="1">
        <v>40653</v>
      </c>
      <c r="B28">
        <v>1050</v>
      </c>
    </row>
    <row r="29" spans="1:2" x14ac:dyDescent="0.35">
      <c r="A29" s="1">
        <v>40665</v>
      </c>
      <c r="B29">
        <v>50</v>
      </c>
    </row>
    <row r="30" spans="1:2" x14ac:dyDescent="0.35">
      <c r="A30" s="1">
        <v>40665</v>
      </c>
      <c r="B30">
        <v>375</v>
      </c>
    </row>
    <row r="31" spans="1:2" x14ac:dyDescent="0.35">
      <c r="A31" s="1">
        <v>40679</v>
      </c>
      <c r="B31">
        <v>100</v>
      </c>
    </row>
    <row r="32" spans="1:2" x14ac:dyDescent="0.35">
      <c r="A32" s="1">
        <v>40679</v>
      </c>
      <c r="B32">
        <v>50</v>
      </c>
    </row>
    <row r="33" spans="1:2" x14ac:dyDescent="0.35">
      <c r="A33" s="1">
        <v>40687</v>
      </c>
      <c r="B33">
        <v>1050</v>
      </c>
    </row>
    <row r="34" spans="1:2" x14ac:dyDescent="0.35">
      <c r="A34" s="1">
        <v>40687</v>
      </c>
      <c r="B34">
        <v>1050</v>
      </c>
    </row>
    <row r="35" spans="1:2" x14ac:dyDescent="0.35">
      <c r="A35" s="1">
        <v>40687</v>
      </c>
      <c r="B35">
        <v>125</v>
      </c>
    </row>
    <row r="36" spans="1:2" x14ac:dyDescent="0.35">
      <c r="A36" s="1">
        <v>40687</v>
      </c>
      <c r="B36">
        <v>-150</v>
      </c>
    </row>
    <row r="37" spans="1:2" x14ac:dyDescent="0.35">
      <c r="A37" s="1">
        <v>40687</v>
      </c>
      <c r="B37">
        <v>100</v>
      </c>
    </row>
    <row r="38" spans="1:2" x14ac:dyDescent="0.35">
      <c r="A38" s="1">
        <v>40687</v>
      </c>
      <c r="B38">
        <v>100</v>
      </c>
    </row>
    <row r="39" spans="1:2" x14ac:dyDescent="0.35">
      <c r="A39" s="1">
        <v>40687</v>
      </c>
      <c r="B39">
        <v>75</v>
      </c>
    </row>
    <row r="40" spans="1:2" x14ac:dyDescent="0.35">
      <c r="A40" s="1">
        <v>40687</v>
      </c>
      <c r="B40">
        <v>2100</v>
      </c>
    </row>
    <row r="41" spans="1:2" x14ac:dyDescent="0.35">
      <c r="A41" s="1">
        <v>40687</v>
      </c>
      <c r="B41">
        <v>1050</v>
      </c>
    </row>
    <row r="42" spans="1:2" x14ac:dyDescent="0.35">
      <c r="A42" s="1">
        <v>40687</v>
      </c>
      <c r="B42">
        <v>25</v>
      </c>
    </row>
    <row r="43" spans="1:2" x14ac:dyDescent="0.35">
      <c r="A43" s="1">
        <v>40687</v>
      </c>
      <c r="B43">
        <v>50</v>
      </c>
    </row>
    <row r="44" spans="1:2" x14ac:dyDescent="0.35">
      <c r="A44" s="1">
        <v>40687</v>
      </c>
      <c r="B44">
        <v>450</v>
      </c>
    </row>
    <row r="45" spans="1:2" x14ac:dyDescent="0.35">
      <c r="A45" s="1">
        <v>40687</v>
      </c>
      <c r="B45">
        <v>250</v>
      </c>
    </row>
    <row r="46" spans="1:2" x14ac:dyDescent="0.35">
      <c r="A46" s="1">
        <v>40687</v>
      </c>
      <c r="B46">
        <v>-50</v>
      </c>
    </row>
    <row r="47" spans="1:2" x14ac:dyDescent="0.35">
      <c r="A47" s="1">
        <v>40693</v>
      </c>
      <c r="B47">
        <v>500</v>
      </c>
    </row>
    <row r="48" spans="1:2" x14ac:dyDescent="0.35">
      <c r="A48" s="1">
        <v>40693</v>
      </c>
      <c r="B48">
        <v>375</v>
      </c>
    </row>
    <row r="49" spans="1:2" x14ac:dyDescent="0.35">
      <c r="A49" s="1">
        <v>40693</v>
      </c>
      <c r="B49">
        <v>100</v>
      </c>
    </row>
    <row r="50" spans="1:2" x14ac:dyDescent="0.35">
      <c r="A50" s="1">
        <v>40693</v>
      </c>
      <c r="B50">
        <v>200</v>
      </c>
    </row>
    <row r="51" spans="1:2" x14ac:dyDescent="0.35">
      <c r="A51" s="1">
        <v>40695</v>
      </c>
      <c r="B51">
        <v>50</v>
      </c>
    </row>
    <row r="52" spans="1:2" x14ac:dyDescent="0.35">
      <c r="A52" s="1">
        <v>40695</v>
      </c>
      <c r="B52">
        <v>100</v>
      </c>
    </row>
    <row r="53" spans="1:2" x14ac:dyDescent="0.35">
      <c r="A53" s="1">
        <v>40695</v>
      </c>
      <c r="B53">
        <v>750</v>
      </c>
    </row>
    <row r="54" spans="1:2" x14ac:dyDescent="0.35">
      <c r="A54" s="1">
        <v>40695</v>
      </c>
      <c r="B54">
        <v>250</v>
      </c>
    </row>
    <row r="55" spans="1:2" x14ac:dyDescent="0.35">
      <c r="A55" s="1">
        <v>40695</v>
      </c>
      <c r="B55">
        <v>675</v>
      </c>
    </row>
    <row r="56" spans="1:2" x14ac:dyDescent="0.35">
      <c r="A56" s="1">
        <v>40695</v>
      </c>
      <c r="B56">
        <v>250</v>
      </c>
    </row>
    <row r="57" spans="1:2" x14ac:dyDescent="0.35">
      <c r="A57" s="1">
        <v>40696</v>
      </c>
      <c r="B57">
        <v>800</v>
      </c>
    </row>
    <row r="58" spans="1:2" x14ac:dyDescent="0.35">
      <c r="A58" s="1">
        <v>40700</v>
      </c>
      <c r="B58">
        <v>100</v>
      </c>
    </row>
    <row r="59" spans="1:2" x14ac:dyDescent="0.35">
      <c r="A59" s="1">
        <v>40700</v>
      </c>
      <c r="B59">
        <v>150</v>
      </c>
    </row>
    <row r="60" spans="1:2" x14ac:dyDescent="0.35">
      <c r="A60" s="1">
        <v>40700</v>
      </c>
      <c r="B60">
        <v>150</v>
      </c>
    </row>
    <row r="61" spans="1:2" x14ac:dyDescent="0.35">
      <c r="A61" s="1">
        <v>40706</v>
      </c>
      <c r="B61">
        <v>300</v>
      </c>
    </row>
    <row r="62" spans="1:2" x14ac:dyDescent="0.35">
      <c r="A62" s="1">
        <v>40706</v>
      </c>
      <c r="B62">
        <v>125</v>
      </c>
    </row>
    <row r="63" spans="1:2" x14ac:dyDescent="0.35">
      <c r="A63" s="1">
        <v>40706</v>
      </c>
      <c r="B63">
        <v>25</v>
      </c>
    </row>
    <row r="64" spans="1:2" x14ac:dyDescent="0.35">
      <c r="A64" s="1">
        <v>40706</v>
      </c>
      <c r="B64">
        <v>150</v>
      </c>
    </row>
    <row r="65" spans="1:2" x14ac:dyDescent="0.35">
      <c r="A65" s="1">
        <v>40706</v>
      </c>
      <c r="B65">
        <v>500</v>
      </c>
    </row>
    <row r="66" spans="1:2" x14ac:dyDescent="0.35">
      <c r="A66" s="1">
        <v>40706</v>
      </c>
      <c r="B66">
        <v>250</v>
      </c>
    </row>
    <row r="67" spans="1:2" x14ac:dyDescent="0.35">
      <c r="A67" s="1">
        <v>40706</v>
      </c>
      <c r="B67">
        <v>300</v>
      </c>
    </row>
    <row r="68" spans="1:2" x14ac:dyDescent="0.35">
      <c r="A68" s="1">
        <v>40706</v>
      </c>
      <c r="B68">
        <v>500</v>
      </c>
    </row>
    <row r="69" spans="1:2" x14ac:dyDescent="0.35">
      <c r="A69" s="1">
        <v>40706</v>
      </c>
      <c r="B69">
        <v>500</v>
      </c>
    </row>
    <row r="70" spans="1:2" x14ac:dyDescent="0.35">
      <c r="A70" s="1">
        <v>40706</v>
      </c>
      <c r="B70">
        <v>100</v>
      </c>
    </row>
    <row r="71" spans="1:2" x14ac:dyDescent="0.35">
      <c r="A71" s="1">
        <v>40706</v>
      </c>
      <c r="B71">
        <v>300</v>
      </c>
    </row>
    <row r="72" spans="1:2" x14ac:dyDescent="0.35">
      <c r="A72" s="1">
        <v>40706</v>
      </c>
      <c r="B72">
        <v>1200</v>
      </c>
    </row>
    <row r="73" spans="1:2" x14ac:dyDescent="0.35">
      <c r="A73" s="1">
        <v>40706</v>
      </c>
      <c r="B73">
        <v>750</v>
      </c>
    </row>
    <row r="74" spans="1:2" x14ac:dyDescent="0.35">
      <c r="A74" s="1">
        <v>40706</v>
      </c>
      <c r="B74">
        <v>300</v>
      </c>
    </row>
    <row r="75" spans="1:2" x14ac:dyDescent="0.35">
      <c r="A75" s="1">
        <v>40730</v>
      </c>
      <c r="B75">
        <v>250</v>
      </c>
    </row>
    <row r="76" spans="1:2" x14ac:dyDescent="0.35">
      <c r="A76" s="1">
        <v>40730</v>
      </c>
      <c r="B76">
        <v>1050</v>
      </c>
    </row>
    <row r="77" spans="1:2" x14ac:dyDescent="0.35">
      <c r="A77" s="1">
        <v>40730</v>
      </c>
      <c r="B77">
        <v>1050</v>
      </c>
    </row>
    <row r="78" spans="1:2" x14ac:dyDescent="0.35">
      <c r="A78" s="1">
        <v>40730</v>
      </c>
      <c r="B78">
        <v>1050</v>
      </c>
    </row>
    <row r="79" spans="1:2" x14ac:dyDescent="0.35">
      <c r="A79" s="1">
        <v>40730</v>
      </c>
      <c r="B79">
        <v>3150</v>
      </c>
    </row>
    <row r="80" spans="1:2" x14ac:dyDescent="0.35">
      <c r="A80" s="1">
        <v>40730</v>
      </c>
      <c r="B80">
        <v>3150</v>
      </c>
    </row>
    <row r="81" spans="1:2" x14ac:dyDescent="0.35">
      <c r="A81" s="1">
        <v>40730</v>
      </c>
      <c r="B81">
        <v>1050</v>
      </c>
    </row>
    <row r="82" spans="1:2" x14ac:dyDescent="0.35">
      <c r="A82" s="1">
        <v>40730</v>
      </c>
      <c r="B82">
        <v>1050</v>
      </c>
    </row>
    <row r="83" spans="1:2" x14ac:dyDescent="0.35">
      <c r="A83" s="1">
        <v>40730</v>
      </c>
      <c r="B83">
        <v>1050</v>
      </c>
    </row>
    <row r="84" spans="1:2" x14ac:dyDescent="0.35">
      <c r="A84" s="1">
        <v>40730</v>
      </c>
      <c r="B84">
        <v>600</v>
      </c>
    </row>
    <row r="85" spans="1:2" x14ac:dyDescent="0.35">
      <c r="A85" s="1">
        <v>40730</v>
      </c>
      <c r="B85">
        <v>600</v>
      </c>
    </row>
    <row r="86" spans="1:2" x14ac:dyDescent="0.35">
      <c r="A86" s="1">
        <v>40730</v>
      </c>
      <c r="B86">
        <v>3150</v>
      </c>
    </row>
    <row r="87" spans="1:2" x14ac:dyDescent="0.35">
      <c r="A87" s="1">
        <v>40730</v>
      </c>
      <c r="B87">
        <v>1050</v>
      </c>
    </row>
    <row r="88" spans="1:2" x14ac:dyDescent="0.35">
      <c r="A88" s="1">
        <v>40730</v>
      </c>
      <c r="B88">
        <v>1050</v>
      </c>
    </row>
    <row r="89" spans="1:2" x14ac:dyDescent="0.35">
      <c r="A89" s="1">
        <v>40730</v>
      </c>
      <c r="B89">
        <v>1050</v>
      </c>
    </row>
    <row r="90" spans="1:2" x14ac:dyDescent="0.35">
      <c r="A90" s="1">
        <v>40730</v>
      </c>
      <c r="B90">
        <v>1050</v>
      </c>
    </row>
    <row r="91" spans="1:2" x14ac:dyDescent="0.35">
      <c r="A91" s="1">
        <v>40730</v>
      </c>
      <c r="B91">
        <v>3150</v>
      </c>
    </row>
    <row r="92" spans="1:2" x14ac:dyDescent="0.35">
      <c r="A92" s="1">
        <v>40730</v>
      </c>
      <c r="B92">
        <v>2100</v>
      </c>
    </row>
    <row r="93" spans="1:2" x14ac:dyDescent="0.35">
      <c r="A93" s="1">
        <v>40730</v>
      </c>
      <c r="B93">
        <v>1550</v>
      </c>
    </row>
    <row r="94" spans="1:2" x14ac:dyDescent="0.35">
      <c r="A94" s="1">
        <v>40730</v>
      </c>
      <c r="B94">
        <v>100</v>
      </c>
    </row>
    <row r="95" spans="1:2" x14ac:dyDescent="0.35">
      <c r="A95" s="1">
        <v>40730</v>
      </c>
      <c r="B95">
        <v>50</v>
      </c>
    </row>
    <row r="96" spans="1:2" x14ac:dyDescent="0.35">
      <c r="A96" s="1">
        <v>40730</v>
      </c>
      <c r="B96">
        <v>300</v>
      </c>
    </row>
    <row r="97" spans="1:2" x14ac:dyDescent="0.35">
      <c r="A97" s="1">
        <v>40730</v>
      </c>
      <c r="B97">
        <v>100</v>
      </c>
    </row>
    <row r="98" spans="1:2" x14ac:dyDescent="0.35">
      <c r="A98" s="1">
        <v>40730</v>
      </c>
      <c r="B98">
        <v>175</v>
      </c>
    </row>
    <row r="99" spans="1:2" x14ac:dyDescent="0.35">
      <c r="A99" s="1">
        <v>40731</v>
      </c>
      <c r="B99">
        <v>150</v>
      </c>
    </row>
    <row r="100" spans="1:2" x14ac:dyDescent="0.35">
      <c r="A100" s="1">
        <v>40731</v>
      </c>
      <c r="B100">
        <v>100</v>
      </c>
    </row>
    <row r="101" spans="1:2" x14ac:dyDescent="0.35">
      <c r="A101" s="1">
        <v>40737</v>
      </c>
      <c r="B101">
        <v>500</v>
      </c>
    </row>
    <row r="102" spans="1:2" x14ac:dyDescent="0.35">
      <c r="A102" s="1">
        <v>40737</v>
      </c>
      <c r="B102">
        <v>650</v>
      </c>
    </row>
    <row r="103" spans="1:2" x14ac:dyDescent="0.35">
      <c r="A103" s="1">
        <v>40737</v>
      </c>
      <c r="B103">
        <v>200</v>
      </c>
    </row>
    <row r="104" spans="1:2" x14ac:dyDescent="0.35">
      <c r="A104" s="1">
        <v>40737</v>
      </c>
      <c r="B104">
        <v>1050</v>
      </c>
    </row>
    <row r="105" spans="1:2" x14ac:dyDescent="0.35">
      <c r="A105" s="1">
        <v>40737</v>
      </c>
      <c r="B105">
        <v>375</v>
      </c>
    </row>
    <row r="106" spans="1:2" x14ac:dyDescent="0.35">
      <c r="A106" s="1">
        <v>40737</v>
      </c>
      <c r="B106">
        <v>1050</v>
      </c>
    </row>
    <row r="107" spans="1:2" x14ac:dyDescent="0.35">
      <c r="A107" s="1">
        <v>40738</v>
      </c>
      <c r="B107">
        <v>500</v>
      </c>
    </row>
    <row r="108" spans="1:2" x14ac:dyDescent="0.35">
      <c r="A108" s="1">
        <v>40738</v>
      </c>
      <c r="B108">
        <v>400</v>
      </c>
    </row>
    <row r="109" spans="1:2" x14ac:dyDescent="0.35">
      <c r="A109" s="1">
        <v>40738</v>
      </c>
      <c r="B109">
        <v>300</v>
      </c>
    </row>
    <row r="110" spans="1:2" x14ac:dyDescent="0.35">
      <c r="A110" s="1">
        <v>40738</v>
      </c>
      <c r="B110">
        <v>200</v>
      </c>
    </row>
    <row r="111" spans="1:2" x14ac:dyDescent="0.35">
      <c r="A111" s="1">
        <v>40738</v>
      </c>
      <c r="B111">
        <v>100</v>
      </c>
    </row>
    <row r="112" spans="1:2" x14ac:dyDescent="0.35">
      <c r="A112" s="1">
        <v>40738</v>
      </c>
      <c r="B112">
        <v>150</v>
      </c>
    </row>
    <row r="113" spans="1:2" x14ac:dyDescent="0.35">
      <c r="A113" s="1">
        <v>40745</v>
      </c>
      <c r="B113">
        <v>1050</v>
      </c>
    </row>
    <row r="114" spans="1:2" x14ac:dyDescent="0.35">
      <c r="A114" s="1">
        <v>40745</v>
      </c>
      <c r="B114">
        <v>1050</v>
      </c>
    </row>
    <row r="115" spans="1:2" x14ac:dyDescent="0.35">
      <c r="A115" s="1">
        <v>40745</v>
      </c>
      <c r="B115">
        <v>1050</v>
      </c>
    </row>
    <row r="116" spans="1:2" x14ac:dyDescent="0.35">
      <c r="A116" s="1">
        <v>40745</v>
      </c>
      <c r="B116">
        <v>500</v>
      </c>
    </row>
    <row r="117" spans="1:2" x14ac:dyDescent="0.35">
      <c r="A117" s="1">
        <v>40745</v>
      </c>
      <c r="B117">
        <v>100</v>
      </c>
    </row>
    <row r="118" spans="1:2" x14ac:dyDescent="0.35">
      <c r="A118" s="1">
        <v>40745</v>
      </c>
      <c r="B118">
        <v>1050</v>
      </c>
    </row>
    <row r="119" spans="1:2" x14ac:dyDescent="0.35">
      <c r="A119" s="1">
        <v>40745</v>
      </c>
      <c r="B119">
        <v>1050</v>
      </c>
    </row>
    <row r="120" spans="1:2" x14ac:dyDescent="0.35">
      <c r="A120" s="1">
        <v>40745</v>
      </c>
      <c r="B120">
        <v>1050</v>
      </c>
    </row>
    <row r="121" spans="1:2" x14ac:dyDescent="0.35">
      <c r="A121" s="1">
        <v>40745</v>
      </c>
      <c r="B121">
        <v>1050</v>
      </c>
    </row>
    <row r="122" spans="1:2" x14ac:dyDescent="0.35">
      <c r="A122" s="1">
        <v>40745</v>
      </c>
      <c r="B122">
        <v>1050</v>
      </c>
    </row>
    <row r="123" spans="1:2" x14ac:dyDescent="0.35">
      <c r="A123" s="1">
        <v>40745</v>
      </c>
      <c r="B123">
        <v>300</v>
      </c>
    </row>
    <row r="124" spans="1:2" x14ac:dyDescent="0.35">
      <c r="A124" s="1">
        <v>40745</v>
      </c>
      <c r="B124">
        <v>275</v>
      </c>
    </row>
    <row r="125" spans="1:2" x14ac:dyDescent="0.35">
      <c r="A125" s="1">
        <v>40745</v>
      </c>
      <c r="B125">
        <v>300</v>
      </c>
    </row>
    <row r="126" spans="1:2" x14ac:dyDescent="0.35">
      <c r="A126" s="1">
        <v>40745</v>
      </c>
      <c r="B126">
        <v>400</v>
      </c>
    </row>
    <row r="127" spans="1:2" x14ac:dyDescent="0.35">
      <c r="A127" s="1">
        <v>40745</v>
      </c>
      <c r="B127">
        <v>2100</v>
      </c>
    </row>
    <row r="128" spans="1:2" x14ac:dyDescent="0.35">
      <c r="A128" s="1">
        <v>40745</v>
      </c>
      <c r="B128">
        <v>100</v>
      </c>
    </row>
    <row r="129" spans="1:2" x14ac:dyDescent="0.35">
      <c r="A129" s="1">
        <v>40755</v>
      </c>
      <c r="B129">
        <v>500</v>
      </c>
    </row>
    <row r="130" spans="1:2" x14ac:dyDescent="0.35">
      <c r="A130" s="1">
        <v>40779</v>
      </c>
      <c r="B130">
        <v>500</v>
      </c>
    </row>
    <row r="131" spans="1:2" x14ac:dyDescent="0.35">
      <c r="A131" s="1">
        <v>40780</v>
      </c>
      <c r="B131">
        <v>500</v>
      </c>
    </row>
    <row r="132" spans="1:2" x14ac:dyDescent="0.35">
      <c r="A132" s="1">
        <v>40780</v>
      </c>
      <c r="B132">
        <v>600</v>
      </c>
    </row>
    <row r="133" spans="1:2" x14ac:dyDescent="0.35">
      <c r="A133" s="1">
        <v>40780</v>
      </c>
      <c r="B133">
        <v>600</v>
      </c>
    </row>
    <row r="134" spans="1:2" x14ac:dyDescent="0.35">
      <c r="A134" s="1">
        <v>40780</v>
      </c>
      <c r="B134">
        <v>600</v>
      </c>
    </row>
    <row r="135" spans="1:2" x14ac:dyDescent="0.35">
      <c r="A135" s="1">
        <v>40784</v>
      </c>
      <c r="B135">
        <v>100</v>
      </c>
    </row>
    <row r="136" spans="1:2" x14ac:dyDescent="0.35">
      <c r="A136" s="1">
        <v>40784</v>
      </c>
      <c r="B136">
        <v>700</v>
      </c>
    </row>
    <row r="137" spans="1:2" x14ac:dyDescent="0.35">
      <c r="A137" s="1">
        <v>40784</v>
      </c>
      <c r="B137">
        <v>400</v>
      </c>
    </row>
    <row r="138" spans="1:2" x14ac:dyDescent="0.35">
      <c r="A138" s="1">
        <v>40784</v>
      </c>
      <c r="B138">
        <v>100</v>
      </c>
    </row>
    <row r="139" spans="1:2" x14ac:dyDescent="0.35">
      <c r="A139" s="1">
        <v>40784</v>
      </c>
      <c r="B139">
        <v>400</v>
      </c>
    </row>
    <row r="140" spans="1:2" x14ac:dyDescent="0.35">
      <c r="A140" s="1">
        <v>40784</v>
      </c>
      <c r="B140">
        <v>300</v>
      </c>
    </row>
    <row r="141" spans="1:2" x14ac:dyDescent="0.35">
      <c r="A141" s="1">
        <v>40784</v>
      </c>
      <c r="B141">
        <v>300</v>
      </c>
    </row>
    <row r="142" spans="1:2" x14ac:dyDescent="0.35">
      <c r="A142" s="1">
        <v>40784</v>
      </c>
      <c r="B142">
        <v>400</v>
      </c>
    </row>
    <row r="143" spans="1:2" x14ac:dyDescent="0.35">
      <c r="A143" s="1">
        <v>40785</v>
      </c>
      <c r="B143">
        <v>150</v>
      </c>
    </row>
    <row r="144" spans="1:2" x14ac:dyDescent="0.35">
      <c r="A144" s="1">
        <v>40799</v>
      </c>
      <c r="B144">
        <v>25</v>
      </c>
    </row>
    <row r="145" spans="1:2" x14ac:dyDescent="0.35">
      <c r="A145" s="1">
        <v>40799</v>
      </c>
      <c r="B145">
        <v>1050</v>
      </c>
    </row>
    <row r="146" spans="1:2" x14ac:dyDescent="0.35">
      <c r="A146" s="1">
        <v>40799</v>
      </c>
      <c r="B146">
        <v>1050</v>
      </c>
    </row>
    <row r="147" spans="1:2" x14ac:dyDescent="0.35">
      <c r="A147" s="1">
        <v>40799</v>
      </c>
      <c r="B147">
        <v>1050</v>
      </c>
    </row>
    <row r="148" spans="1:2" x14ac:dyDescent="0.35">
      <c r="A148" s="1">
        <v>40799</v>
      </c>
      <c r="B148">
        <v>450</v>
      </c>
    </row>
    <row r="149" spans="1:2" x14ac:dyDescent="0.35">
      <c r="A149" s="1">
        <v>40799</v>
      </c>
      <c r="B149">
        <v>1800</v>
      </c>
    </row>
    <row r="150" spans="1:2" x14ac:dyDescent="0.35">
      <c r="A150" s="1">
        <v>40799</v>
      </c>
      <c r="B150">
        <v>1750</v>
      </c>
    </row>
    <row r="151" spans="1:2" x14ac:dyDescent="0.35">
      <c r="A151" s="1">
        <v>40799</v>
      </c>
      <c r="B151">
        <v>750</v>
      </c>
    </row>
    <row r="152" spans="1:2" x14ac:dyDescent="0.35">
      <c r="A152" s="1">
        <v>40799</v>
      </c>
      <c r="B152">
        <v>1550</v>
      </c>
    </row>
    <row r="153" spans="1:2" x14ac:dyDescent="0.35">
      <c r="A153" s="1">
        <v>40799</v>
      </c>
      <c r="B153">
        <v>2100</v>
      </c>
    </row>
    <row r="154" spans="1:2" x14ac:dyDescent="0.35">
      <c r="A154" s="1">
        <v>40799</v>
      </c>
      <c r="B154">
        <v>550</v>
      </c>
    </row>
    <row r="155" spans="1:2" x14ac:dyDescent="0.35">
      <c r="A155" s="1">
        <v>40799</v>
      </c>
      <c r="B155">
        <v>1300</v>
      </c>
    </row>
    <row r="156" spans="1:2" x14ac:dyDescent="0.35">
      <c r="A156" s="1">
        <v>40799</v>
      </c>
      <c r="B156">
        <v>800</v>
      </c>
    </row>
    <row r="157" spans="1:2" x14ac:dyDescent="0.35">
      <c r="A157" s="1">
        <v>40799</v>
      </c>
      <c r="B157">
        <v>1050</v>
      </c>
    </row>
    <row r="158" spans="1:2" x14ac:dyDescent="0.35">
      <c r="A158" s="1">
        <v>40799</v>
      </c>
      <c r="B158">
        <v>1300</v>
      </c>
    </row>
    <row r="159" spans="1:2" x14ac:dyDescent="0.35">
      <c r="A159" s="1">
        <v>40799</v>
      </c>
      <c r="B159">
        <v>350</v>
      </c>
    </row>
    <row r="160" spans="1:2" x14ac:dyDescent="0.35">
      <c r="A160" s="1">
        <v>40799</v>
      </c>
      <c r="B160">
        <v>1050</v>
      </c>
    </row>
    <row r="161" spans="1:2" x14ac:dyDescent="0.35">
      <c r="A161" s="1">
        <v>40799</v>
      </c>
      <c r="B161">
        <v>1650</v>
      </c>
    </row>
    <row r="162" spans="1:2" x14ac:dyDescent="0.35">
      <c r="A162" s="1">
        <v>40799</v>
      </c>
      <c r="B162">
        <v>400</v>
      </c>
    </row>
    <row r="163" spans="1:2" x14ac:dyDescent="0.35">
      <c r="A163" s="1">
        <v>40799</v>
      </c>
      <c r="B163">
        <v>1050</v>
      </c>
    </row>
    <row r="164" spans="1:2" x14ac:dyDescent="0.35">
      <c r="A164" s="1">
        <v>40799</v>
      </c>
      <c r="B164">
        <v>400</v>
      </c>
    </row>
    <row r="165" spans="1:2" x14ac:dyDescent="0.35">
      <c r="A165" s="1">
        <v>40799</v>
      </c>
      <c r="B165">
        <v>100</v>
      </c>
    </row>
    <row r="166" spans="1:2" x14ac:dyDescent="0.35">
      <c r="A166" s="1">
        <v>40800</v>
      </c>
      <c r="B166">
        <v>-175</v>
      </c>
    </row>
    <row r="167" spans="1:2" x14ac:dyDescent="0.35">
      <c r="A167" s="1">
        <v>40800</v>
      </c>
      <c r="B167">
        <v>1050</v>
      </c>
    </row>
    <row r="168" spans="1:2" x14ac:dyDescent="0.35">
      <c r="A168" s="1">
        <v>40800</v>
      </c>
      <c r="B168">
        <v>2100</v>
      </c>
    </row>
    <row r="169" spans="1:2" x14ac:dyDescent="0.35">
      <c r="A169" s="1">
        <v>40807</v>
      </c>
      <c r="B169">
        <v>3200</v>
      </c>
    </row>
    <row r="170" spans="1:2" x14ac:dyDescent="0.35">
      <c r="A170" s="1">
        <v>40820</v>
      </c>
      <c r="B170">
        <v>2100</v>
      </c>
    </row>
    <row r="171" spans="1:2" x14ac:dyDescent="0.35">
      <c r="A171" s="1">
        <v>40820</v>
      </c>
      <c r="B171">
        <v>850</v>
      </c>
    </row>
    <row r="172" spans="1:2" x14ac:dyDescent="0.35">
      <c r="A172" s="1">
        <v>40820</v>
      </c>
      <c r="B172">
        <v>500</v>
      </c>
    </row>
    <row r="173" spans="1:2" x14ac:dyDescent="0.35">
      <c r="A173" s="1">
        <v>40820</v>
      </c>
      <c r="B173">
        <v>250</v>
      </c>
    </row>
    <row r="174" spans="1:2" x14ac:dyDescent="0.35">
      <c r="A174" s="1">
        <v>40820</v>
      </c>
      <c r="B174">
        <v>200</v>
      </c>
    </row>
    <row r="175" spans="1:2" x14ac:dyDescent="0.35">
      <c r="A175" s="1">
        <v>40820</v>
      </c>
      <c r="B175">
        <v>500</v>
      </c>
    </row>
    <row r="176" spans="1:2" x14ac:dyDescent="0.35">
      <c r="A176" s="1">
        <v>40820</v>
      </c>
      <c r="B176">
        <v>300</v>
      </c>
    </row>
    <row r="177" spans="1:2" x14ac:dyDescent="0.35">
      <c r="A177" s="1">
        <v>40820</v>
      </c>
      <c r="B177">
        <v>550</v>
      </c>
    </row>
    <row r="178" spans="1:2" x14ac:dyDescent="0.35">
      <c r="A178" s="1">
        <v>40820</v>
      </c>
      <c r="B178">
        <v>400</v>
      </c>
    </row>
    <row r="179" spans="1:2" x14ac:dyDescent="0.35">
      <c r="A179" s="1">
        <v>40820</v>
      </c>
      <c r="B179">
        <v>300</v>
      </c>
    </row>
    <row r="180" spans="1:2" x14ac:dyDescent="0.35">
      <c r="A180" s="1">
        <v>40822</v>
      </c>
      <c r="B180">
        <v>-375</v>
      </c>
    </row>
    <row r="181" spans="1:2" x14ac:dyDescent="0.35">
      <c r="A181" s="1">
        <v>40827</v>
      </c>
      <c r="B181">
        <v>250</v>
      </c>
    </row>
    <row r="182" spans="1:2" x14ac:dyDescent="0.35">
      <c r="A182" s="1">
        <v>40827</v>
      </c>
      <c r="B182">
        <v>500</v>
      </c>
    </row>
    <row r="183" spans="1:2" x14ac:dyDescent="0.35">
      <c r="A183" s="1">
        <v>40827</v>
      </c>
      <c r="B183">
        <v>300</v>
      </c>
    </row>
    <row r="184" spans="1:2" x14ac:dyDescent="0.35">
      <c r="A184" s="1">
        <v>40827</v>
      </c>
      <c r="B184">
        <v>250</v>
      </c>
    </row>
    <row r="185" spans="1:2" x14ac:dyDescent="0.35">
      <c r="A185" s="1">
        <v>40827</v>
      </c>
      <c r="B185">
        <v>375</v>
      </c>
    </row>
    <row r="186" spans="1:2" x14ac:dyDescent="0.35">
      <c r="A186" s="1">
        <v>40827</v>
      </c>
      <c r="B186">
        <v>1450</v>
      </c>
    </row>
    <row r="187" spans="1:2" x14ac:dyDescent="0.35">
      <c r="A187" s="1">
        <v>40837</v>
      </c>
      <c r="B187">
        <v>5675</v>
      </c>
    </row>
    <row r="188" spans="1:2" x14ac:dyDescent="0.35">
      <c r="A188" s="1">
        <v>40848</v>
      </c>
      <c r="B188">
        <v>75</v>
      </c>
    </row>
    <row r="189" spans="1:2" x14ac:dyDescent="0.35">
      <c r="A189" s="1">
        <v>40848</v>
      </c>
      <c r="B189">
        <v>400</v>
      </c>
    </row>
    <row r="190" spans="1:2" x14ac:dyDescent="0.35">
      <c r="A190" s="1">
        <v>40848</v>
      </c>
      <c r="B190">
        <v>500</v>
      </c>
    </row>
    <row r="191" spans="1:2" x14ac:dyDescent="0.35">
      <c r="A191" s="1">
        <v>40848</v>
      </c>
      <c r="B191">
        <v>1050</v>
      </c>
    </row>
    <row r="192" spans="1:2" x14ac:dyDescent="0.35">
      <c r="A192" s="1">
        <v>40848</v>
      </c>
      <c r="B192">
        <v>350</v>
      </c>
    </row>
    <row r="193" spans="1:2" x14ac:dyDescent="0.35">
      <c r="A193" s="1">
        <v>40848</v>
      </c>
      <c r="B193">
        <v>450</v>
      </c>
    </row>
    <row r="194" spans="1:2" x14ac:dyDescent="0.35">
      <c r="A194" s="1">
        <v>40848</v>
      </c>
      <c r="B194">
        <v>1050</v>
      </c>
    </row>
    <row r="195" spans="1:2" x14ac:dyDescent="0.35">
      <c r="A195" s="1">
        <v>40848</v>
      </c>
      <c r="B195">
        <v>300</v>
      </c>
    </row>
    <row r="196" spans="1:2" x14ac:dyDescent="0.35">
      <c r="A196" s="1">
        <v>40848</v>
      </c>
      <c r="B196">
        <v>-175</v>
      </c>
    </row>
    <row r="197" spans="1:2" x14ac:dyDescent="0.35">
      <c r="A197" s="1">
        <v>40848</v>
      </c>
      <c r="B197">
        <v>500</v>
      </c>
    </row>
    <row r="198" spans="1:2" x14ac:dyDescent="0.35">
      <c r="A198" s="1">
        <v>40849</v>
      </c>
      <c r="B198">
        <v>100</v>
      </c>
    </row>
    <row r="199" spans="1:2" x14ac:dyDescent="0.35">
      <c r="A199" s="1">
        <v>40849</v>
      </c>
      <c r="B199">
        <v>450</v>
      </c>
    </row>
    <row r="200" spans="1:2" x14ac:dyDescent="0.35">
      <c r="A200" s="1">
        <v>40849</v>
      </c>
      <c r="B200">
        <v>500</v>
      </c>
    </row>
    <row r="201" spans="1:2" x14ac:dyDescent="0.35">
      <c r="A201" s="1">
        <v>40849</v>
      </c>
      <c r="B201">
        <v>525</v>
      </c>
    </row>
    <row r="202" spans="1:2" x14ac:dyDescent="0.35">
      <c r="A202" s="1">
        <v>40849</v>
      </c>
      <c r="B202">
        <v>1050</v>
      </c>
    </row>
    <row r="203" spans="1:2" x14ac:dyDescent="0.35">
      <c r="A203" s="1">
        <v>40849</v>
      </c>
      <c r="B203">
        <v>100</v>
      </c>
    </row>
    <row r="204" spans="1:2" x14ac:dyDescent="0.35">
      <c r="A204" s="1">
        <v>40849</v>
      </c>
      <c r="B204">
        <v>500</v>
      </c>
    </row>
    <row r="205" spans="1:2" x14ac:dyDescent="0.35">
      <c r="A205" s="1">
        <v>40849</v>
      </c>
      <c r="B205">
        <v>550</v>
      </c>
    </row>
    <row r="206" spans="1:2" x14ac:dyDescent="0.35">
      <c r="A206" s="1">
        <v>40849</v>
      </c>
      <c r="B206">
        <v>500</v>
      </c>
    </row>
    <row r="207" spans="1:2" x14ac:dyDescent="0.35">
      <c r="A207" s="1">
        <v>40849</v>
      </c>
      <c r="B207">
        <v>250</v>
      </c>
    </row>
    <row r="208" spans="1:2" x14ac:dyDescent="0.35">
      <c r="A208" s="1">
        <v>40849</v>
      </c>
      <c r="B208">
        <v>-150</v>
      </c>
    </row>
    <row r="209" spans="1:2" x14ac:dyDescent="0.35">
      <c r="A209" s="1">
        <v>40849</v>
      </c>
      <c r="B209">
        <v>300</v>
      </c>
    </row>
    <row r="210" spans="1:2" x14ac:dyDescent="0.35">
      <c r="A210" s="1">
        <v>40849</v>
      </c>
      <c r="B210">
        <v>1050</v>
      </c>
    </row>
    <row r="211" spans="1:2" x14ac:dyDescent="0.35">
      <c r="A211" s="1">
        <v>40855</v>
      </c>
      <c r="B211">
        <v>1050</v>
      </c>
    </row>
    <row r="212" spans="1:2" x14ac:dyDescent="0.35">
      <c r="A212" s="1">
        <v>40855</v>
      </c>
      <c r="B212">
        <v>975</v>
      </c>
    </row>
    <row r="213" spans="1:2" x14ac:dyDescent="0.35">
      <c r="A213" s="1">
        <v>40855</v>
      </c>
      <c r="B213">
        <v>500</v>
      </c>
    </row>
    <row r="214" spans="1:2" x14ac:dyDescent="0.35">
      <c r="A214" s="1">
        <v>40855</v>
      </c>
      <c r="B214">
        <v>1050</v>
      </c>
    </row>
    <row r="215" spans="1:2" x14ac:dyDescent="0.35">
      <c r="A215" s="1">
        <v>40855</v>
      </c>
      <c r="B215">
        <v>550</v>
      </c>
    </row>
    <row r="216" spans="1:2" x14ac:dyDescent="0.35">
      <c r="A216" s="1">
        <v>40855</v>
      </c>
      <c r="B216">
        <v>500</v>
      </c>
    </row>
    <row r="217" spans="1:2" x14ac:dyDescent="0.35">
      <c r="A217" s="1">
        <v>40855</v>
      </c>
      <c r="B217">
        <v>475</v>
      </c>
    </row>
    <row r="218" spans="1:2" x14ac:dyDescent="0.35">
      <c r="A218" s="1">
        <v>40863</v>
      </c>
      <c r="B218">
        <v>200</v>
      </c>
    </row>
    <row r="219" spans="1:2" x14ac:dyDescent="0.35">
      <c r="A219" s="1">
        <v>40863</v>
      </c>
      <c r="B219">
        <v>250</v>
      </c>
    </row>
    <row r="220" spans="1:2" x14ac:dyDescent="0.35">
      <c r="A220" s="1">
        <v>40865</v>
      </c>
      <c r="B220">
        <v>125</v>
      </c>
    </row>
    <row r="221" spans="1:2" x14ac:dyDescent="0.35">
      <c r="A221" s="1">
        <v>40865</v>
      </c>
      <c r="B221">
        <v>500</v>
      </c>
    </row>
    <row r="222" spans="1:2" x14ac:dyDescent="0.35">
      <c r="A222" s="1">
        <v>40865</v>
      </c>
      <c r="B222">
        <v>325</v>
      </c>
    </row>
    <row r="223" spans="1:2" x14ac:dyDescent="0.35">
      <c r="A223" s="1">
        <v>40865</v>
      </c>
      <c r="B223">
        <v>50</v>
      </c>
    </row>
    <row r="224" spans="1:2" x14ac:dyDescent="0.35">
      <c r="A224" s="1">
        <v>40865</v>
      </c>
      <c r="B224">
        <v>250</v>
      </c>
    </row>
    <row r="225" spans="1:2" x14ac:dyDescent="0.35">
      <c r="A225" s="1">
        <v>40865</v>
      </c>
      <c r="B225">
        <v>300</v>
      </c>
    </row>
    <row r="226" spans="1:2" x14ac:dyDescent="0.35">
      <c r="A226" s="1">
        <v>40865</v>
      </c>
      <c r="B226">
        <v>50</v>
      </c>
    </row>
    <row r="227" spans="1:2" x14ac:dyDescent="0.35">
      <c r="A227" s="1">
        <v>40865</v>
      </c>
      <c r="B227">
        <v>200</v>
      </c>
    </row>
    <row r="228" spans="1:2" x14ac:dyDescent="0.35">
      <c r="A228" s="1">
        <v>40865</v>
      </c>
      <c r="B228">
        <v>125</v>
      </c>
    </row>
    <row r="229" spans="1:2" x14ac:dyDescent="0.35">
      <c r="A229" s="1">
        <v>40868</v>
      </c>
      <c r="B229">
        <v>275</v>
      </c>
    </row>
    <row r="230" spans="1:2" x14ac:dyDescent="0.35">
      <c r="A230" s="1">
        <v>40868</v>
      </c>
      <c r="B230">
        <v>-25</v>
      </c>
    </row>
    <row r="231" spans="1:2" x14ac:dyDescent="0.35">
      <c r="A231" s="1">
        <v>40895</v>
      </c>
      <c r="B231">
        <v>200</v>
      </c>
    </row>
    <row r="232" spans="1:2" x14ac:dyDescent="0.35">
      <c r="A232" s="1">
        <v>40895</v>
      </c>
      <c r="B232">
        <v>250</v>
      </c>
    </row>
    <row r="233" spans="1:2" x14ac:dyDescent="0.35">
      <c r="A233" s="1">
        <v>40895</v>
      </c>
      <c r="B233">
        <v>50</v>
      </c>
    </row>
    <row r="234" spans="1:2" x14ac:dyDescent="0.35">
      <c r="A234" s="1">
        <v>40895</v>
      </c>
      <c r="B234">
        <v>1050</v>
      </c>
    </row>
    <row r="235" spans="1:2" x14ac:dyDescent="0.35">
      <c r="A235" s="1">
        <v>40895</v>
      </c>
      <c r="B235">
        <v>1050</v>
      </c>
    </row>
    <row r="236" spans="1:2" x14ac:dyDescent="0.35">
      <c r="A236" s="1">
        <v>40895</v>
      </c>
      <c r="B236">
        <v>350</v>
      </c>
    </row>
    <row r="237" spans="1:2" x14ac:dyDescent="0.35">
      <c r="A237" s="1">
        <v>40895</v>
      </c>
      <c r="B237">
        <v>100</v>
      </c>
    </row>
    <row r="238" spans="1:2" x14ac:dyDescent="0.35">
      <c r="A238" s="1">
        <v>40895</v>
      </c>
      <c r="B238">
        <v>25</v>
      </c>
    </row>
    <row r="239" spans="1:2" x14ac:dyDescent="0.35">
      <c r="A239" s="1">
        <v>40895</v>
      </c>
      <c r="B239">
        <v>1050</v>
      </c>
    </row>
    <row r="240" spans="1:2" x14ac:dyDescent="0.35">
      <c r="A240" s="1">
        <v>40895</v>
      </c>
      <c r="B240">
        <v>1675</v>
      </c>
    </row>
    <row r="241" spans="1:2" x14ac:dyDescent="0.35">
      <c r="A241" s="1">
        <v>40895</v>
      </c>
      <c r="B241">
        <v>1050</v>
      </c>
    </row>
    <row r="242" spans="1:2" x14ac:dyDescent="0.35">
      <c r="A242" s="1">
        <v>40895</v>
      </c>
      <c r="B242">
        <v>100</v>
      </c>
    </row>
    <row r="243" spans="1:2" x14ac:dyDescent="0.35">
      <c r="A243" s="1">
        <v>40895</v>
      </c>
      <c r="B243">
        <v>-30</v>
      </c>
    </row>
    <row r="244" spans="1:2" x14ac:dyDescent="0.35">
      <c r="A244" s="1">
        <v>40895</v>
      </c>
      <c r="B244">
        <v>500</v>
      </c>
    </row>
    <row r="245" spans="1:2" x14ac:dyDescent="0.35">
      <c r="A245" s="1">
        <v>40895</v>
      </c>
      <c r="B245">
        <v>1050</v>
      </c>
    </row>
    <row r="246" spans="1:2" x14ac:dyDescent="0.35">
      <c r="A246" s="1">
        <v>40895</v>
      </c>
      <c r="B246">
        <v>250</v>
      </c>
    </row>
    <row r="247" spans="1:2" x14ac:dyDescent="0.35">
      <c r="A247" s="1">
        <v>40895</v>
      </c>
      <c r="B247">
        <v>125</v>
      </c>
    </row>
    <row r="248" spans="1:2" x14ac:dyDescent="0.35">
      <c r="A248" s="1">
        <v>40895</v>
      </c>
      <c r="B248">
        <v>150</v>
      </c>
    </row>
    <row r="249" spans="1:2" x14ac:dyDescent="0.35">
      <c r="A249" s="1">
        <v>40895</v>
      </c>
      <c r="B249">
        <v>250</v>
      </c>
    </row>
    <row r="250" spans="1:2" x14ac:dyDescent="0.35">
      <c r="A250" s="1">
        <v>40895</v>
      </c>
      <c r="B250">
        <v>1050</v>
      </c>
    </row>
    <row r="251" spans="1:2" x14ac:dyDescent="0.35">
      <c r="A251" s="1">
        <v>40895</v>
      </c>
      <c r="B251">
        <v>175</v>
      </c>
    </row>
    <row r="252" spans="1:2" x14ac:dyDescent="0.35">
      <c r="A252" s="1">
        <v>40895</v>
      </c>
      <c r="B252">
        <v>1050</v>
      </c>
    </row>
    <row r="253" spans="1:2" x14ac:dyDescent="0.35">
      <c r="A253" s="1">
        <v>40895</v>
      </c>
      <c r="B253">
        <v>-25</v>
      </c>
    </row>
    <row r="254" spans="1:2" x14ac:dyDescent="0.35">
      <c r="A254" s="1">
        <v>40895</v>
      </c>
      <c r="B254">
        <v>25</v>
      </c>
    </row>
    <row r="255" spans="1:2" x14ac:dyDescent="0.35">
      <c r="A255" s="1">
        <v>40895</v>
      </c>
      <c r="B255">
        <v>875</v>
      </c>
    </row>
    <row r="256" spans="1:2" x14ac:dyDescent="0.35">
      <c r="A256" s="1">
        <v>40895</v>
      </c>
      <c r="B256">
        <v>50</v>
      </c>
    </row>
    <row r="257" spans="1:2" x14ac:dyDescent="0.35">
      <c r="A257" s="1">
        <v>40895</v>
      </c>
      <c r="B257">
        <v>1025</v>
      </c>
    </row>
    <row r="258" spans="1:2" x14ac:dyDescent="0.35">
      <c r="A258" s="1">
        <v>40895</v>
      </c>
      <c r="B258">
        <v>1050</v>
      </c>
    </row>
    <row r="259" spans="1:2" x14ac:dyDescent="0.35">
      <c r="A259" s="1">
        <v>40895</v>
      </c>
      <c r="B259">
        <v>750</v>
      </c>
    </row>
    <row r="260" spans="1:2" x14ac:dyDescent="0.35">
      <c r="A260" s="1">
        <v>40895</v>
      </c>
      <c r="B260">
        <v>425</v>
      </c>
    </row>
    <row r="261" spans="1:2" x14ac:dyDescent="0.35">
      <c r="A261" s="1">
        <v>40895</v>
      </c>
      <c r="B261">
        <v>250</v>
      </c>
    </row>
    <row r="262" spans="1:2" x14ac:dyDescent="0.35">
      <c r="A262" s="1">
        <v>40895</v>
      </c>
      <c r="B262">
        <v>1050</v>
      </c>
    </row>
    <row r="263" spans="1:2" x14ac:dyDescent="0.35">
      <c r="A263" s="1">
        <v>40895</v>
      </c>
      <c r="B263">
        <v>400</v>
      </c>
    </row>
    <row r="264" spans="1:2" x14ac:dyDescent="0.35">
      <c r="A264" s="1">
        <v>40898</v>
      </c>
      <c r="B264">
        <v>1050</v>
      </c>
    </row>
    <row r="265" spans="1:2" x14ac:dyDescent="0.35">
      <c r="A265" s="1">
        <v>40904</v>
      </c>
      <c r="B265">
        <v>375</v>
      </c>
    </row>
    <row r="266" spans="1:2" x14ac:dyDescent="0.35">
      <c r="A266" s="1">
        <v>40904</v>
      </c>
      <c r="B266">
        <v>-350</v>
      </c>
    </row>
    <row r="267" spans="1:2" x14ac:dyDescent="0.35">
      <c r="A267" s="1">
        <v>40904</v>
      </c>
      <c r="B267">
        <v>175</v>
      </c>
    </row>
    <row r="268" spans="1:2" x14ac:dyDescent="0.35">
      <c r="A268" s="1">
        <v>40904</v>
      </c>
      <c r="B268">
        <v>250</v>
      </c>
    </row>
    <row r="269" spans="1:2" x14ac:dyDescent="0.35">
      <c r="A269" s="1">
        <v>40904</v>
      </c>
      <c r="B269">
        <v>75</v>
      </c>
    </row>
    <row r="270" spans="1:2" x14ac:dyDescent="0.35">
      <c r="A270" s="1">
        <v>40904</v>
      </c>
      <c r="B270">
        <v>25</v>
      </c>
    </row>
    <row r="271" spans="1:2" x14ac:dyDescent="0.35">
      <c r="A271" s="1">
        <v>40904</v>
      </c>
      <c r="B271">
        <v>75</v>
      </c>
    </row>
    <row r="272" spans="1:2" x14ac:dyDescent="0.35">
      <c r="A272" s="1">
        <v>40904</v>
      </c>
      <c r="B272">
        <v>200</v>
      </c>
    </row>
    <row r="273" spans="1:2" x14ac:dyDescent="0.35">
      <c r="A273" s="1">
        <v>40904</v>
      </c>
      <c r="B273">
        <v>500</v>
      </c>
    </row>
    <row r="274" spans="1:2" x14ac:dyDescent="0.35">
      <c r="A274" s="1">
        <v>40904</v>
      </c>
      <c r="B274">
        <v>-550</v>
      </c>
    </row>
    <row r="275" spans="1:2" x14ac:dyDescent="0.35">
      <c r="A275" s="1">
        <v>40904</v>
      </c>
      <c r="B275">
        <v>150</v>
      </c>
    </row>
    <row r="276" spans="1:2" x14ac:dyDescent="0.35">
      <c r="A276" s="1">
        <v>40904</v>
      </c>
      <c r="B276">
        <v>75</v>
      </c>
    </row>
    <row r="277" spans="1:2" x14ac:dyDescent="0.35">
      <c r="A277" s="1">
        <v>40904</v>
      </c>
      <c r="B277">
        <v>500</v>
      </c>
    </row>
    <row r="278" spans="1:2" x14ac:dyDescent="0.35">
      <c r="A278" s="1">
        <v>40904</v>
      </c>
      <c r="B278">
        <v>175</v>
      </c>
    </row>
    <row r="279" spans="1:2" x14ac:dyDescent="0.35">
      <c r="A279" s="1">
        <v>40904</v>
      </c>
      <c r="B279">
        <v>250</v>
      </c>
    </row>
    <row r="280" spans="1:2" x14ac:dyDescent="0.35">
      <c r="A280" s="1">
        <v>40904</v>
      </c>
      <c r="B280">
        <v>25</v>
      </c>
    </row>
    <row r="281" spans="1:2" x14ac:dyDescent="0.35">
      <c r="A281" s="1">
        <v>40904</v>
      </c>
      <c r="B281">
        <v>250</v>
      </c>
    </row>
    <row r="282" spans="1:2" x14ac:dyDescent="0.35">
      <c r="A282" s="1">
        <v>40904</v>
      </c>
      <c r="B282">
        <v>250</v>
      </c>
    </row>
    <row r="283" spans="1:2" x14ac:dyDescent="0.35">
      <c r="A283" s="1">
        <v>40904</v>
      </c>
      <c r="B283">
        <v>625</v>
      </c>
    </row>
    <row r="284" spans="1:2" x14ac:dyDescent="0.35">
      <c r="A284" s="1">
        <v>40904</v>
      </c>
      <c r="B284">
        <v>250</v>
      </c>
    </row>
    <row r="285" spans="1:2" x14ac:dyDescent="0.35">
      <c r="A285" s="1">
        <v>40904</v>
      </c>
      <c r="B285">
        <v>250</v>
      </c>
    </row>
    <row r="286" spans="1:2" x14ac:dyDescent="0.35">
      <c r="A286" s="1">
        <v>40904</v>
      </c>
      <c r="B286">
        <v>500</v>
      </c>
    </row>
    <row r="287" spans="1:2" x14ac:dyDescent="0.35">
      <c r="A287" s="1">
        <v>40904</v>
      </c>
      <c r="B287">
        <v>750</v>
      </c>
    </row>
    <row r="288" spans="1:2" x14ac:dyDescent="0.35">
      <c r="A288" s="1">
        <v>40904</v>
      </c>
      <c r="B288">
        <v>1050</v>
      </c>
    </row>
    <row r="289" spans="1:2" x14ac:dyDescent="0.35">
      <c r="A289" s="1">
        <v>40904</v>
      </c>
      <c r="B289">
        <v>225</v>
      </c>
    </row>
    <row r="290" spans="1:2" x14ac:dyDescent="0.35">
      <c r="A290" s="1">
        <v>40904</v>
      </c>
      <c r="B290">
        <v>75</v>
      </c>
    </row>
    <row r="291" spans="1:2" x14ac:dyDescent="0.35">
      <c r="A291" s="1">
        <v>40904</v>
      </c>
      <c r="B291">
        <v>400</v>
      </c>
    </row>
    <row r="292" spans="1:2" x14ac:dyDescent="0.35">
      <c r="A292" s="1">
        <v>40904</v>
      </c>
      <c r="B292">
        <v>325</v>
      </c>
    </row>
    <row r="293" spans="1:2" x14ac:dyDescent="0.35">
      <c r="A293" s="1">
        <v>40904</v>
      </c>
      <c r="B293">
        <v>175</v>
      </c>
    </row>
    <row r="294" spans="1:2" x14ac:dyDescent="0.35">
      <c r="A294" s="1">
        <v>40904</v>
      </c>
      <c r="B294">
        <v>25</v>
      </c>
    </row>
    <row r="295" spans="1:2" x14ac:dyDescent="0.35">
      <c r="A295" s="1">
        <v>40904</v>
      </c>
      <c r="B295">
        <v>250</v>
      </c>
    </row>
    <row r="296" spans="1:2" x14ac:dyDescent="0.35">
      <c r="A296" s="1">
        <v>40904</v>
      </c>
      <c r="B296">
        <v>25</v>
      </c>
    </row>
    <row r="297" spans="1:2" x14ac:dyDescent="0.35">
      <c r="A297" s="1">
        <v>40904</v>
      </c>
      <c r="B297">
        <v>25</v>
      </c>
    </row>
    <row r="298" spans="1:2" x14ac:dyDescent="0.35">
      <c r="A298" s="1">
        <v>40904</v>
      </c>
      <c r="B298">
        <v>1150</v>
      </c>
    </row>
    <row r="299" spans="1:2" x14ac:dyDescent="0.35">
      <c r="A299" s="1">
        <v>40904</v>
      </c>
      <c r="B299">
        <v>500</v>
      </c>
    </row>
    <row r="300" spans="1:2" x14ac:dyDescent="0.35">
      <c r="A300" s="1">
        <v>40904</v>
      </c>
      <c r="B300">
        <v>1150</v>
      </c>
    </row>
    <row r="301" spans="1:2" x14ac:dyDescent="0.35">
      <c r="A301" s="1">
        <v>40904</v>
      </c>
      <c r="B301">
        <v>1000</v>
      </c>
    </row>
    <row r="302" spans="1:2" x14ac:dyDescent="0.35">
      <c r="A302" s="1">
        <v>40904</v>
      </c>
      <c r="B302">
        <v>3630</v>
      </c>
    </row>
    <row r="303" spans="1:2" x14ac:dyDescent="0.35">
      <c r="A303" s="1">
        <v>40904</v>
      </c>
      <c r="B303">
        <v>1400</v>
      </c>
    </row>
    <row r="304" spans="1:2" x14ac:dyDescent="0.35">
      <c r="A304" s="1">
        <v>40904</v>
      </c>
      <c r="B304">
        <v>3000</v>
      </c>
    </row>
    <row r="305" spans="1:2" x14ac:dyDescent="0.35">
      <c r="A305" s="1">
        <v>40904</v>
      </c>
      <c r="B305">
        <v>3500</v>
      </c>
    </row>
    <row r="306" spans="1:2" x14ac:dyDescent="0.35">
      <c r="A306" s="1">
        <v>40904</v>
      </c>
      <c r="B306">
        <v>150</v>
      </c>
    </row>
    <row r="307" spans="1:2" x14ac:dyDescent="0.35">
      <c r="A307" s="1">
        <v>40904</v>
      </c>
      <c r="B307">
        <v>-150</v>
      </c>
    </row>
    <row r="308" spans="1:2" x14ac:dyDescent="0.35">
      <c r="A308" s="1">
        <v>40959</v>
      </c>
      <c r="B308">
        <v>400</v>
      </c>
    </row>
    <row r="309" spans="1:2" x14ac:dyDescent="0.35">
      <c r="A309" s="1">
        <v>40959</v>
      </c>
      <c r="B309">
        <v>100</v>
      </c>
    </row>
    <row r="310" spans="1:2" x14ac:dyDescent="0.35">
      <c r="A310" s="1">
        <v>40959</v>
      </c>
      <c r="B310">
        <v>200</v>
      </c>
    </row>
    <row r="311" spans="1:2" x14ac:dyDescent="0.35">
      <c r="A311" s="1">
        <v>40970</v>
      </c>
      <c r="B311">
        <v>100</v>
      </c>
    </row>
    <row r="312" spans="1:2" x14ac:dyDescent="0.35">
      <c r="A312" s="1">
        <v>40970</v>
      </c>
      <c r="B312">
        <v>450</v>
      </c>
    </row>
    <row r="313" spans="1:2" x14ac:dyDescent="0.35">
      <c r="A313" s="1">
        <v>40970</v>
      </c>
      <c r="B313">
        <v>150</v>
      </c>
    </row>
    <row r="314" spans="1:2" x14ac:dyDescent="0.35">
      <c r="A314" s="1">
        <v>40970</v>
      </c>
      <c r="B314">
        <v>375</v>
      </c>
    </row>
    <row r="315" spans="1:2" x14ac:dyDescent="0.35">
      <c r="A315" s="1">
        <v>40970</v>
      </c>
      <c r="B315">
        <v>100</v>
      </c>
    </row>
    <row r="316" spans="1:2" x14ac:dyDescent="0.35">
      <c r="A316" s="1">
        <v>40981</v>
      </c>
      <c r="B316">
        <v>400</v>
      </c>
    </row>
    <row r="317" spans="1:2" x14ac:dyDescent="0.35">
      <c r="A317" s="1">
        <v>40987</v>
      </c>
      <c r="B317">
        <v>200</v>
      </c>
    </row>
    <row r="318" spans="1:2" x14ac:dyDescent="0.35">
      <c r="A318" s="1">
        <v>40987</v>
      </c>
      <c r="B318">
        <v>-400</v>
      </c>
    </row>
    <row r="319" spans="1:2" x14ac:dyDescent="0.35">
      <c r="A319" s="1">
        <v>40995</v>
      </c>
      <c r="B319">
        <v>1450</v>
      </c>
    </row>
    <row r="320" spans="1:2" x14ac:dyDescent="0.35">
      <c r="A320" s="1">
        <v>40995</v>
      </c>
      <c r="B320">
        <v>250</v>
      </c>
    </row>
    <row r="321" spans="1:2" x14ac:dyDescent="0.35">
      <c r="A321" s="1">
        <v>40995</v>
      </c>
      <c r="B321">
        <v>150</v>
      </c>
    </row>
    <row r="322" spans="1:2" x14ac:dyDescent="0.35">
      <c r="A322" s="1">
        <v>40995</v>
      </c>
      <c r="B322">
        <v>50</v>
      </c>
    </row>
    <row r="323" spans="1:2" x14ac:dyDescent="0.35">
      <c r="A323" s="1">
        <v>40995</v>
      </c>
      <c r="B323">
        <v>100</v>
      </c>
    </row>
    <row r="324" spans="1:2" x14ac:dyDescent="0.35">
      <c r="A324" s="1">
        <v>40995</v>
      </c>
      <c r="B324">
        <v>100</v>
      </c>
    </row>
    <row r="325" spans="1:2" x14ac:dyDescent="0.35">
      <c r="A325" s="1">
        <v>40995</v>
      </c>
      <c r="B325">
        <v>-150</v>
      </c>
    </row>
    <row r="326" spans="1:2" x14ac:dyDescent="0.35">
      <c r="A326" s="1">
        <v>41012</v>
      </c>
      <c r="B326">
        <v>75</v>
      </c>
    </row>
    <row r="327" spans="1:2" x14ac:dyDescent="0.35">
      <c r="A327" s="1">
        <v>41015</v>
      </c>
      <c r="B327">
        <v>-225</v>
      </c>
    </row>
    <row r="328" spans="1:2" x14ac:dyDescent="0.35">
      <c r="A328" s="1">
        <v>41017</v>
      </c>
      <c r="B328">
        <v>200</v>
      </c>
    </row>
    <row r="329" spans="1:2" x14ac:dyDescent="0.35">
      <c r="A329" s="1">
        <v>41036</v>
      </c>
      <c r="B329">
        <v>25</v>
      </c>
    </row>
    <row r="330" spans="1:2" x14ac:dyDescent="0.35">
      <c r="A330" s="1">
        <v>41036</v>
      </c>
      <c r="B330">
        <v>100</v>
      </c>
    </row>
    <row r="331" spans="1:2" x14ac:dyDescent="0.35">
      <c r="A331" s="1">
        <v>41050</v>
      </c>
      <c r="B331">
        <v>75</v>
      </c>
    </row>
    <row r="332" spans="1:2" x14ac:dyDescent="0.35">
      <c r="A332" s="1">
        <v>41054</v>
      </c>
      <c r="B332">
        <v>2100</v>
      </c>
    </row>
    <row r="333" spans="1:2" x14ac:dyDescent="0.35">
      <c r="A333" s="1">
        <v>41054</v>
      </c>
      <c r="B333">
        <v>2100</v>
      </c>
    </row>
    <row r="334" spans="1:2" x14ac:dyDescent="0.35">
      <c r="A334" s="1">
        <v>41059</v>
      </c>
      <c r="B334">
        <v>450</v>
      </c>
    </row>
    <row r="335" spans="1:2" x14ac:dyDescent="0.35">
      <c r="A335" s="1">
        <v>41059</v>
      </c>
      <c r="B335">
        <v>100</v>
      </c>
    </row>
    <row r="336" spans="1:2" x14ac:dyDescent="0.35">
      <c r="A336" s="1">
        <v>41059</v>
      </c>
      <c r="B336">
        <v>-275</v>
      </c>
    </row>
    <row r="337" spans="1:2" x14ac:dyDescent="0.35">
      <c r="A337" s="1">
        <v>41101</v>
      </c>
      <c r="B337">
        <v>1050</v>
      </c>
    </row>
    <row r="338" spans="1:2" x14ac:dyDescent="0.35">
      <c r="A338" s="1">
        <v>41101</v>
      </c>
      <c r="B338">
        <v>550</v>
      </c>
    </row>
    <row r="339" spans="1:2" x14ac:dyDescent="0.35">
      <c r="A339" s="1">
        <v>41101</v>
      </c>
      <c r="B339">
        <v>400</v>
      </c>
    </row>
    <row r="340" spans="1:2" x14ac:dyDescent="0.35">
      <c r="A340" s="1">
        <v>41101</v>
      </c>
      <c r="B340">
        <v>100</v>
      </c>
    </row>
    <row r="341" spans="1:2" x14ac:dyDescent="0.35">
      <c r="A341" s="1">
        <v>41101</v>
      </c>
      <c r="B341">
        <v>500</v>
      </c>
    </row>
    <row r="342" spans="1:2" x14ac:dyDescent="0.35">
      <c r="A342" s="1">
        <v>41102</v>
      </c>
      <c r="B342">
        <v>150</v>
      </c>
    </row>
    <row r="343" spans="1:2" x14ac:dyDescent="0.35">
      <c r="A343" s="1">
        <v>41102</v>
      </c>
      <c r="B343">
        <v>800</v>
      </c>
    </row>
    <row r="344" spans="1:2" x14ac:dyDescent="0.35">
      <c r="A344" s="1">
        <v>41102</v>
      </c>
      <c r="B344">
        <v>-100</v>
      </c>
    </row>
    <row r="345" spans="1:2" x14ac:dyDescent="0.35">
      <c r="A345" s="1">
        <v>41102</v>
      </c>
      <c r="B345">
        <v>-50</v>
      </c>
    </row>
    <row r="346" spans="1:2" x14ac:dyDescent="0.35">
      <c r="A346" s="1">
        <v>41103</v>
      </c>
      <c r="B346">
        <v>100</v>
      </c>
    </row>
    <row r="347" spans="1:2" x14ac:dyDescent="0.35">
      <c r="A347" s="1">
        <v>41103</v>
      </c>
      <c r="B347">
        <v>900</v>
      </c>
    </row>
    <row r="348" spans="1:2" x14ac:dyDescent="0.35">
      <c r="A348" s="1">
        <v>41129</v>
      </c>
      <c r="B348">
        <v>1050</v>
      </c>
    </row>
    <row r="349" spans="1:2" x14ac:dyDescent="0.35">
      <c r="A349" s="1">
        <v>41137</v>
      </c>
      <c r="B349">
        <v>100</v>
      </c>
    </row>
    <row r="350" spans="1:2" x14ac:dyDescent="0.35">
      <c r="A350" s="1">
        <v>41142</v>
      </c>
      <c r="B350">
        <v>250</v>
      </c>
    </row>
    <row r="351" spans="1:2" x14ac:dyDescent="0.35">
      <c r="A351" s="1">
        <v>41142</v>
      </c>
      <c r="B351">
        <v>100</v>
      </c>
    </row>
    <row r="352" spans="1:2" x14ac:dyDescent="0.35">
      <c r="A352" s="1">
        <v>41145</v>
      </c>
      <c r="B352">
        <v>150</v>
      </c>
    </row>
    <row r="353" spans="1:2" x14ac:dyDescent="0.35">
      <c r="A353" s="1">
        <v>41145</v>
      </c>
      <c r="B353">
        <v>300</v>
      </c>
    </row>
    <row r="354" spans="1:2" x14ac:dyDescent="0.35">
      <c r="A354" s="1">
        <v>41145</v>
      </c>
      <c r="B354">
        <v>500</v>
      </c>
    </row>
    <row r="355" spans="1:2" x14ac:dyDescent="0.35">
      <c r="A355" s="1">
        <v>41145</v>
      </c>
      <c r="B355">
        <v>250</v>
      </c>
    </row>
    <row r="356" spans="1:2" x14ac:dyDescent="0.35">
      <c r="A356" s="1">
        <v>41145</v>
      </c>
      <c r="B356">
        <v>750</v>
      </c>
    </row>
    <row r="357" spans="1:2" x14ac:dyDescent="0.35">
      <c r="A357" s="1">
        <v>41145</v>
      </c>
      <c r="B357">
        <v>1300</v>
      </c>
    </row>
    <row r="358" spans="1:2" x14ac:dyDescent="0.35">
      <c r="A358" s="1">
        <v>41145</v>
      </c>
      <c r="B358">
        <v>550</v>
      </c>
    </row>
    <row r="359" spans="1:2" x14ac:dyDescent="0.35">
      <c r="A359" s="1">
        <v>41145</v>
      </c>
      <c r="B359">
        <v>425</v>
      </c>
    </row>
    <row r="360" spans="1:2" x14ac:dyDescent="0.35">
      <c r="A360" s="1">
        <v>41182</v>
      </c>
      <c r="B360">
        <v>150</v>
      </c>
    </row>
    <row r="361" spans="1:2" x14ac:dyDescent="0.35">
      <c r="A361" s="1">
        <v>41182</v>
      </c>
      <c r="B361">
        <v>200</v>
      </c>
    </row>
    <row r="362" spans="1:2" x14ac:dyDescent="0.35">
      <c r="A362" s="1">
        <v>41182</v>
      </c>
      <c r="B362">
        <v>500</v>
      </c>
    </row>
    <row r="363" spans="1:2" x14ac:dyDescent="0.35">
      <c r="A363" s="1">
        <v>41182</v>
      </c>
      <c r="B363">
        <v>50</v>
      </c>
    </row>
    <row r="364" spans="1:2" x14ac:dyDescent="0.35">
      <c r="A364" s="1">
        <v>41182</v>
      </c>
      <c r="B364">
        <v>800</v>
      </c>
    </row>
    <row r="365" spans="1:2" x14ac:dyDescent="0.35">
      <c r="A365" s="1">
        <v>41182</v>
      </c>
      <c r="B365">
        <v>1050</v>
      </c>
    </row>
    <row r="366" spans="1:2" x14ac:dyDescent="0.35">
      <c r="A366" s="1">
        <v>41182</v>
      </c>
      <c r="B366">
        <v>400</v>
      </c>
    </row>
    <row r="367" spans="1:2" x14ac:dyDescent="0.35">
      <c r="A367" s="1">
        <v>41182</v>
      </c>
      <c r="B367">
        <v>800</v>
      </c>
    </row>
    <row r="368" spans="1:2" x14ac:dyDescent="0.35">
      <c r="A368" s="1">
        <v>41182</v>
      </c>
      <c r="B368">
        <v>1050</v>
      </c>
    </row>
    <row r="369" spans="1:2" x14ac:dyDescent="0.35">
      <c r="A369" s="1">
        <v>41182</v>
      </c>
      <c r="B369">
        <v>500</v>
      </c>
    </row>
    <row r="370" spans="1:2" x14ac:dyDescent="0.35">
      <c r="A370" s="1">
        <v>41182</v>
      </c>
      <c r="B370">
        <v>1050</v>
      </c>
    </row>
    <row r="371" spans="1:2" x14ac:dyDescent="0.35">
      <c r="A371" s="1">
        <v>41182</v>
      </c>
      <c r="B371">
        <v>1050</v>
      </c>
    </row>
    <row r="372" spans="1:2" x14ac:dyDescent="0.35">
      <c r="A372" s="1">
        <v>41184</v>
      </c>
      <c r="B372">
        <v>150</v>
      </c>
    </row>
    <row r="373" spans="1:2" x14ac:dyDescent="0.35">
      <c r="A373" s="1">
        <v>41218</v>
      </c>
      <c r="B373">
        <v>125</v>
      </c>
    </row>
    <row r="374" spans="1:2" x14ac:dyDescent="0.35">
      <c r="A374" s="1">
        <v>41218</v>
      </c>
      <c r="B374">
        <v>125</v>
      </c>
    </row>
    <row r="375" spans="1:2" x14ac:dyDescent="0.35">
      <c r="A375" s="1">
        <v>41218</v>
      </c>
      <c r="B375">
        <v>-75</v>
      </c>
    </row>
    <row r="376" spans="1:2" x14ac:dyDescent="0.35">
      <c r="A376" s="1">
        <v>41218</v>
      </c>
      <c r="B376">
        <v>400</v>
      </c>
    </row>
    <row r="377" spans="1:2" x14ac:dyDescent="0.35">
      <c r="A377" s="1">
        <v>41218</v>
      </c>
      <c r="B377">
        <v>200</v>
      </c>
    </row>
    <row r="378" spans="1:2" x14ac:dyDescent="0.35">
      <c r="A378" s="1">
        <v>41218</v>
      </c>
      <c r="B378">
        <v>700</v>
      </c>
    </row>
    <row r="379" spans="1:2" x14ac:dyDescent="0.35">
      <c r="A379" s="1">
        <v>41218</v>
      </c>
      <c r="B379">
        <v>1050</v>
      </c>
    </row>
    <row r="380" spans="1:2" x14ac:dyDescent="0.35">
      <c r="A380" s="1">
        <v>41218</v>
      </c>
      <c r="B380">
        <v>100</v>
      </c>
    </row>
    <row r="381" spans="1:2" x14ac:dyDescent="0.35">
      <c r="A381" s="1">
        <v>41218</v>
      </c>
      <c r="B381">
        <v>-75</v>
      </c>
    </row>
    <row r="382" spans="1:2" x14ac:dyDescent="0.35">
      <c r="A382" s="1">
        <v>41223</v>
      </c>
      <c r="B382">
        <v>75</v>
      </c>
    </row>
    <row r="383" spans="1:2" x14ac:dyDescent="0.35">
      <c r="A383" s="1">
        <v>41223</v>
      </c>
      <c r="B383">
        <v>50</v>
      </c>
    </row>
    <row r="384" spans="1:2" x14ac:dyDescent="0.35">
      <c r="A384" s="1">
        <v>41223</v>
      </c>
      <c r="B384">
        <v>100</v>
      </c>
    </row>
    <row r="385" spans="1:2" x14ac:dyDescent="0.35">
      <c r="A385" s="1">
        <v>41223</v>
      </c>
      <c r="B385">
        <v>150</v>
      </c>
    </row>
    <row r="386" spans="1:2" x14ac:dyDescent="0.35">
      <c r="A386" s="1">
        <v>41223</v>
      </c>
      <c r="B386">
        <v>400</v>
      </c>
    </row>
    <row r="387" spans="1:2" x14ac:dyDescent="0.35">
      <c r="A387" s="1">
        <v>41223</v>
      </c>
      <c r="B387">
        <v>100</v>
      </c>
    </row>
    <row r="388" spans="1:2" x14ac:dyDescent="0.35">
      <c r="A388" s="1">
        <v>41223</v>
      </c>
      <c r="B388">
        <v>150</v>
      </c>
    </row>
    <row r="389" spans="1:2" x14ac:dyDescent="0.35">
      <c r="A389" s="1">
        <v>41223</v>
      </c>
      <c r="B389">
        <v>200</v>
      </c>
    </row>
    <row r="390" spans="1:2" x14ac:dyDescent="0.35">
      <c r="A390" s="1">
        <v>41223</v>
      </c>
      <c r="B390">
        <v>250</v>
      </c>
    </row>
    <row r="391" spans="1:2" x14ac:dyDescent="0.35">
      <c r="A391" s="1">
        <v>41223</v>
      </c>
      <c r="B391">
        <v>100</v>
      </c>
    </row>
    <row r="392" spans="1:2" x14ac:dyDescent="0.35">
      <c r="A392" s="1">
        <v>41223</v>
      </c>
      <c r="B392">
        <v>200</v>
      </c>
    </row>
    <row r="393" spans="1:2" x14ac:dyDescent="0.35">
      <c r="A393" s="1">
        <v>41223</v>
      </c>
      <c r="B393">
        <v>100</v>
      </c>
    </row>
    <row r="394" spans="1:2" x14ac:dyDescent="0.35">
      <c r="A394" s="1">
        <v>41223</v>
      </c>
      <c r="B394">
        <v>200</v>
      </c>
    </row>
    <row r="395" spans="1:2" x14ac:dyDescent="0.35">
      <c r="A395" s="1">
        <v>41223</v>
      </c>
      <c r="B395">
        <v>50</v>
      </c>
    </row>
    <row r="396" spans="1:2" x14ac:dyDescent="0.35">
      <c r="A396" s="1">
        <v>41223</v>
      </c>
      <c r="B396">
        <v>150</v>
      </c>
    </row>
    <row r="397" spans="1:2" x14ac:dyDescent="0.35">
      <c r="A397" s="1">
        <v>41223</v>
      </c>
      <c r="B397">
        <v>150</v>
      </c>
    </row>
    <row r="398" spans="1:2" x14ac:dyDescent="0.35">
      <c r="A398" s="1">
        <v>41223</v>
      </c>
      <c r="B398">
        <v>150</v>
      </c>
    </row>
    <row r="399" spans="1:2" x14ac:dyDescent="0.35">
      <c r="A399" s="1">
        <v>41223</v>
      </c>
      <c r="B399">
        <v>150</v>
      </c>
    </row>
    <row r="400" spans="1:2" x14ac:dyDescent="0.35">
      <c r="A400" s="1">
        <v>41224</v>
      </c>
      <c r="B400">
        <v>100</v>
      </c>
    </row>
    <row r="401" spans="1:2" x14ac:dyDescent="0.35">
      <c r="A401" s="1">
        <v>41224</v>
      </c>
      <c r="B401">
        <v>100</v>
      </c>
    </row>
    <row r="402" spans="1:2" x14ac:dyDescent="0.35">
      <c r="A402" s="1">
        <v>41224</v>
      </c>
      <c r="B402">
        <v>100</v>
      </c>
    </row>
    <row r="403" spans="1:2" x14ac:dyDescent="0.35">
      <c r="A403" s="1">
        <v>41224</v>
      </c>
      <c r="B403">
        <v>500</v>
      </c>
    </row>
    <row r="404" spans="1:2" x14ac:dyDescent="0.35">
      <c r="A404" s="1">
        <v>41224</v>
      </c>
      <c r="B404">
        <v>500</v>
      </c>
    </row>
    <row r="405" spans="1:2" x14ac:dyDescent="0.35">
      <c r="A405" s="1">
        <v>41224</v>
      </c>
      <c r="B405">
        <v>400</v>
      </c>
    </row>
    <row r="406" spans="1:2" x14ac:dyDescent="0.35">
      <c r="A406" s="1">
        <v>41224</v>
      </c>
      <c r="B406">
        <v>-25</v>
      </c>
    </row>
    <row r="407" spans="1:2" x14ac:dyDescent="0.35">
      <c r="A407" s="1">
        <v>41240</v>
      </c>
      <c r="B407">
        <v>450</v>
      </c>
    </row>
    <row r="408" spans="1:2" x14ac:dyDescent="0.35">
      <c r="A408" s="1">
        <v>41242</v>
      </c>
      <c r="B408">
        <v>550</v>
      </c>
    </row>
    <row r="409" spans="1:2" x14ac:dyDescent="0.35">
      <c r="A409" s="1">
        <v>41246</v>
      </c>
      <c r="B409">
        <v>750</v>
      </c>
    </row>
    <row r="410" spans="1:2" x14ac:dyDescent="0.35">
      <c r="A410" s="1">
        <v>41247</v>
      </c>
      <c r="B410">
        <v>350</v>
      </c>
    </row>
    <row r="411" spans="1:2" x14ac:dyDescent="0.35">
      <c r="A411" s="1">
        <v>41247</v>
      </c>
      <c r="B411">
        <v>450</v>
      </c>
    </row>
    <row r="412" spans="1:2" x14ac:dyDescent="0.35">
      <c r="A412" s="1">
        <v>41247</v>
      </c>
      <c r="B412">
        <v>225</v>
      </c>
    </row>
    <row r="413" spans="1:2" x14ac:dyDescent="0.35">
      <c r="A413" s="1">
        <v>41247</v>
      </c>
      <c r="B413">
        <v>400</v>
      </c>
    </row>
    <row r="414" spans="1:2" x14ac:dyDescent="0.35">
      <c r="A414" s="1">
        <v>41247</v>
      </c>
      <c r="B414">
        <v>1050</v>
      </c>
    </row>
    <row r="415" spans="1:2" x14ac:dyDescent="0.35">
      <c r="A415" s="1">
        <v>41247</v>
      </c>
      <c r="B415">
        <v>500</v>
      </c>
    </row>
    <row r="416" spans="1:2" x14ac:dyDescent="0.35">
      <c r="A416" s="1">
        <v>41247</v>
      </c>
      <c r="B416">
        <v>1050</v>
      </c>
    </row>
    <row r="417" spans="1:2" x14ac:dyDescent="0.35">
      <c r="A417" s="1">
        <v>41247</v>
      </c>
      <c r="B417">
        <v>650</v>
      </c>
    </row>
    <row r="418" spans="1:2" x14ac:dyDescent="0.35">
      <c r="A418" s="1">
        <v>41247</v>
      </c>
      <c r="B418">
        <v>600</v>
      </c>
    </row>
    <row r="419" spans="1:2" x14ac:dyDescent="0.35">
      <c r="A419" s="1">
        <v>41247</v>
      </c>
      <c r="B419">
        <v>500</v>
      </c>
    </row>
    <row r="420" spans="1:2" x14ac:dyDescent="0.35">
      <c r="A420" s="1">
        <v>41247</v>
      </c>
      <c r="B420">
        <v>375</v>
      </c>
    </row>
    <row r="421" spans="1:2" x14ac:dyDescent="0.35">
      <c r="A421" s="1">
        <v>41247</v>
      </c>
      <c r="B421">
        <v>300</v>
      </c>
    </row>
    <row r="422" spans="1:2" x14ac:dyDescent="0.35">
      <c r="A422" s="1">
        <v>41247</v>
      </c>
      <c r="B422">
        <v>-50</v>
      </c>
    </row>
    <row r="423" spans="1:2" x14ac:dyDescent="0.35">
      <c r="A423" s="1">
        <v>41247</v>
      </c>
      <c r="B423">
        <v>300</v>
      </c>
    </row>
    <row r="424" spans="1:2" x14ac:dyDescent="0.35">
      <c r="A424" s="1">
        <v>41247</v>
      </c>
      <c r="B424">
        <v>250</v>
      </c>
    </row>
    <row r="425" spans="1:2" x14ac:dyDescent="0.35">
      <c r="A425" s="1">
        <v>41247</v>
      </c>
      <c r="B425">
        <v>550</v>
      </c>
    </row>
    <row r="426" spans="1:2" x14ac:dyDescent="0.35">
      <c r="A426" s="1">
        <v>41247</v>
      </c>
      <c r="B426">
        <v>175</v>
      </c>
    </row>
    <row r="427" spans="1:2" x14ac:dyDescent="0.35">
      <c r="A427" s="1">
        <v>41247</v>
      </c>
      <c r="B427">
        <v>1050</v>
      </c>
    </row>
    <row r="428" spans="1:2" x14ac:dyDescent="0.35">
      <c r="A428" s="1">
        <v>41247</v>
      </c>
      <c r="B428">
        <v>1050</v>
      </c>
    </row>
    <row r="429" spans="1:2" x14ac:dyDescent="0.35">
      <c r="A429" s="1">
        <v>41247</v>
      </c>
      <c r="B429">
        <v>600</v>
      </c>
    </row>
    <row r="430" spans="1:2" x14ac:dyDescent="0.35">
      <c r="A430" s="1">
        <v>41248</v>
      </c>
      <c r="B430">
        <v>300</v>
      </c>
    </row>
    <row r="431" spans="1:2" x14ac:dyDescent="0.35">
      <c r="A431" s="1">
        <v>41248</v>
      </c>
      <c r="B431">
        <v>1050</v>
      </c>
    </row>
    <row r="432" spans="1:2" x14ac:dyDescent="0.35">
      <c r="A432" s="1">
        <v>41248</v>
      </c>
      <c r="B432">
        <v>250</v>
      </c>
    </row>
    <row r="433" spans="1:2" x14ac:dyDescent="0.35">
      <c r="A433" s="1">
        <v>41248</v>
      </c>
      <c r="B433">
        <v>1050</v>
      </c>
    </row>
    <row r="434" spans="1:2" x14ac:dyDescent="0.35">
      <c r="A434" s="1">
        <v>41248</v>
      </c>
      <c r="B434">
        <v>100</v>
      </c>
    </row>
    <row r="435" spans="1:2" x14ac:dyDescent="0.35">
      <c r="A435" s="1">
        <v>41248</v>
      </c>
      <c r="B435">
        <v>300</v>
      </c>
    </row>
    <row r="436" spans="1:2" x14ac:dyDescent="0.35">
      <c r="A436" s="1">
        <v>41248</v>
      </c>
      <c r="B436">
        <v>150</v>
      </c>
    </row>
    <row r="437" spans="1:2" x14ac:dyDescent="0.35">
      <c r="A437" s="1">
        <v>41248</v>
      </c>
      <c r="B437">
        <v>150</v>
      </c>
    </row>
    <row r="438" spans="1:2" x14ac:dyDescent="0.35">
      <c r="A438" s="1">
        <v>41248</v>
      </c>
      <c r="B438">
        <v>300</v>
      </c>
    </row>
    <row r="439" spans="1:2" x14ac:dyDescent="0.35">
      <c r="A439" s="1">
        <v>41248</v>
      </c>
      <c r="B439">
        <v>400</v>
      </c>
    </row>
    <row r="440" spans="1:2" x14ac:dyDescent="0.35">
      <c r="A440" s="1">
        <v>41248</v>
      </c>
      <c r="B440">
        <v>-100</v>
      </c>
    </row>
    <row r="441" spans="1:2" x14ac:dyDescent="0.35">
      <c r="A441" s="1">
        <v>41248</v>
      </c>
      <c r="B441">
        <v>600</v>
      </c>
    </row>
    <row r="442" spans="1:2" x14ac:dyDescent="0.35">
      <c r="A442" s="1">
        <v>41248</v>
      </c>
      <c r="B442">
        <v>400</v>
      </c>
    </row>
    <row r="443" spans="1:2" x14ac:dyDescent="0.35">
      <c r="A443" s="1">
        <v>41252</v>
      </c>
      <c r="B443">
        <v>1050</v>
      </c>
    </row>
    <row r="444" spans="1:2" x14ac:dyDescent="0.35">
      <c r="A444" s="1">
        <v>41252</v>
      </c>
      <c r="B444">
        <v>1050</v>
      </c>
    </row>
    <row r="445" spans="1:2" x14ac:dyDescent="0.35">
      <c r="A445" s="1">
        <v>41252</v>
      </c>
      <c r="B445">
        <v>1050</v>
      </c>
    </row>
    <row r="446" spans="1:2" x14ac:dyDescent="0.35">
      <c r="A446" s="1">
        <v>41252</v>
      </c>
      <c r="B446">
        <v>1050</v>
      </c>
    </row>
    <row r="447" spans="1:2" x14ac:dyDescent="0.35">
      <c r="A447" s="1">
        <v>41252</v>
      </c>
      <c r="B447">
        <v>2100</v>
      </c>
    </row>
    <row r="448" spans="1:2" x14ac:dyDescent="0.35">
      <c r="A448" s="1">
        <v>41252</v>
      </c>
      <c r="B448">
        <v>500</v>
      </c>
    </row>
    <row r="449" spans="1:2" x14ac:dyDescent="0.35">
      <c r="A449" s="1">
        <v>41252</v>
      </c>
      <c r="B449">
        <v>1050</v>
      </c>
    </row>
    <row r="450" spans="1:2" x14ac:dyDescent="0.35">
      <c r="A450" s="1">
        <v>41252</v>
      </c>
      <c r="B450">
        <v>1050</v>
      </c>
    </row>
    <row r="451" spans="1:2" x14ac:dyDescent="0.35">
      <c r="A451" s="1">
        <v>41252</v>
      </c>
      <c r="B451">
        <v>450</v>
      </c>
    </row>
    <row r="452" spans="1:2" x14ac:dyDescent="0.35">
      <c r="A452" s="1">
        <v>41252</v>
      </c>
      <c r="B452">
        <v>1050</v>
      </c>
    </row>
    <row r="453" spans="1:2" x14ac:dyDescent="0.35">
      <c r="A453" s="1">
        <v>41252</v>
      </c>
      <c r="B453">
        <v>150</v>
      </c>
    </row>
    <row r="454" spans="1:2" x14ac:dyDescent="0.35">
      <c r="A454" s="1">
        <v>41252</v>
      </c>
      <c r="B454">
        <v>400</v>
      </c>
    </row>
    <row r="455" spans="1:2" x14ac:dyDescent="0.35">
      <c r="A455" s="1">
        <v>41253</v>
      </c>
      <c r="B455">
        <v>600</v>
      </c>
    </row>
    <row r="456" spans="1:2" x14ac:dyDescent="0.35">
      <c r="A456" s="1">
        <v>41253</v>
      </c>
      <c r="B456">
        <v>500</v>
      </c>
    </row>
    <row r="457" spans="1:2" x14ac:dyDescent="0.35">
      <c r="A457" s="1">
        <v>41253</v>
      </c>
      <c r="B457">
        <v>875</v>
      </c>
    </row>
    <row r="458" spans="1:2" x14ac:dyDescent="0.35">
      <c r="A458" s="1">
        <v>41253</v>
      </c>
      <c r="B458">
        <v>350</v>
      </c>
    </row>
    <row r="459" spans="1:2" x14ac:dyDescent="0.35">
      <c r="A459" s="1">
        <v>41253</v>
      </c>
      <c r="B459">
        <v>500</v>
      </c>
    </row>
    <row r="460" spans="1:2" x14ac:dyDescent="0.35">
      <c r="A460" s="1">
        <v>41253</v>
      </c>
      <c r="B460">
        <v>500</v>
      </c>
    </row>
    <row r="461" spans="1:2" x14ac:dyDescent="0.35">
      <c r="A461" s="1">
        <v>41253</v>
      </c>
      <c r="B461">
        <v>1050</v>
      </c>
    </row>
    <row r="462" spans="1:2" x14ac:dyDescent="0.35">
      <c r="A462" s="1">
        <v>41253</v>
      </c>
      <c r="B462">
        <v>1500</v>
      </c>
    </row>
    <row r="463" spans="1:2" x14ac:dyDescent="0.35">
      <c r="A463" s="1">
        <v>41253</v>
      </c>
      <c r="B463">
        <v>1050</v>
      </c>
    </row>
    <row r="464" spans="1:2" x14ac:dyDescent="0.35">
      <c r="A464" s="1">
        <v>41253</v>
      </c>
      <c r="B464">
        <v>500</v>
      </c>
    </row>
    <row r="465" spans="1:2" x14ac:dyDescent="0.35">
      <c r="A465" s="1">
        <v>41253</v>
      </c>
      <c r="B465">
        <v>350</v>
      </c>
    </row>
    <row r="466" spans="1:2" x14ac:dyDescent="0.35">
      <c r="A466" s="1">
        <v>41253</v>
      </c>
      <c r="B466">
        <v>-100</v>
      </c>
    </row>
    <row r="467" spans="1:2" x14ac:dyDescent="0.35">
      <c r="A467" s="1">
        <v>41253</v>
      </c>
      <c r="B467">
        <v>100</v>
      </c>
    </row>
    <row r="468" spans="1:2" x14ac:dyDescent="0.35">
      <c r="A468" s="1">
        <v>41253</v>
      </c>
      <c r="B468">
        <v>150</v>
      </c>
    </row>
    <row r="469" spans="1:2" x14ac:dyDescent="0.35">
      <c r="A469" s="1">
        <v>41256</v>
      </c>
      <c r="B469">
        <v>100</v>
      </c>
    </row>
    <row r="470" spans="1:2" x14ac:dyDescent="0.35">
      <c r="A470" s="1">
        <v>41263</v>
      </c>
      <c r="B470">
        <v>125</v>
      </c>
    </row>
    <row r="471" spans="1:2" x14ac:dyDescent="0.35">
      <c r="A471" s="1">
        <v>41263</v>
      </c>
      <c r="B471">
        <v>1050</v>
      </c>
    </row>
    <row r="472" spans="1:2" x14ac:dyDescent="0.35">
      <c r="A472" s="1">
        <v>41263</v>
      </c>
      <c r="B472">
        <v>1050</v>
      </c>
    </row>
    <row r="473" spans="1:2" x14ac:dyDescent="0.35">
      <c r="A473" s="1">
        <v>41263</v>
      </c>
      <c r="B473">
        <v>500</v>
      </c>
    </row>
    <row r="474" spans="1:2" x14ac:dyDescent="0.35">
      <c r="A474" s="1">
        <v>41263</v>
      </c>
      <c r="B474">
        <v>225</v>
      </c>
    </row>
    <row r="475" spans="1:2" x14ac:dyDescent="0.35">
      <c r="A475" s="1">
        <v>41263</v>
      </c>
      <c r="B475">
        <v>400</v>
      </c>
    </row>
    <row r="476" spans="1:2" x14ac:dyDescent="0.35">
      <c r="A476" s="1">
        <v>41263</v>
      </c>
      <c r="B476">
        <v>500</v>
      </c>
    </row>
    <row r="477" spans="1:2" x14ac:dyDescent="0.35">
      <c r="A477" s="1">
        <v>41263</v>
      </c>
      <c r="B477">
        <v>1050</v>
      </c>
    </row>
    <row r="478" spans="1:2" x14ac:dyDescent="0.35">
      <c r="A478" s="1">
        <v>41263</v>
      </c>
      <c r="B478">
        <v>250</v>
      </c>
    </row>
    <row r="479" spans="1:2" x14ac:dyDescent="0.35">
      <c r="A479" s="1">
        <v>41263</v>
      </c>
      <c r="B479">
        <v>-200</v>
      </c>
    </row>
    <row r="480" spans="1:2" x14ac:dyDescent="0.35">
      <c r="A480" s="1">
        <v>41263</v>
      </c>
      <c r="B480">
        <v>725</v>
      </c>
    </row>
    <row r="481" spans="1:2" x14ac:dyDescent="0.35">
      <c r="A481" s="1">
        <v>41263</v>
      </c>
      <c r="B481">
        <v>2100</v>
      </c>
    </row>
    <row r="482" spans="1:2" x14ac:dyDescent="0.35">
      <c r="A482" s="1">
        <v>41263</v>
      </c>
      <c r="B482">
        <v>1550</v>
      </c>
    </row>
    <row r="483" spans="1:2" x14ac:dyDescent="0.35">
      <c r="A483" s="1">
        <v>41263</v>
      </c>
      <c r="B483">
        <v>600</v>
      </c>
    </row>
    <row r="484" spans="1:2" x14ac:dyDescent="0.35">
      <c r="A484" s="1">
        <v>41263</v>
      </c>
      <c r="B484">
        <v>1350</v>
      </c>
    </row>
    <row r="485" spans="1:2" x14ac:dyDescent="0.35">
      <c r="A485" s="1">
        <v>41263</v>
      </c>
      <c r="B485">
        <v>300</v>
      </c>
    </row>
    <row r="486" spans="1:2" x14ac:dyDescent="0.35">
      <c r="A486" s="1">
        <v>41263</v>
      </c>
      <c r="B486">
        <v>1250</v>
      </c>
    </row>
    <row r="487" spans="1:2" x14ac:dyDescent="0.35">
      <c r="A487" s="1">
        <v>41263</v>
      </c>
      <c r="B487">
        <v>550</v>
      </c>
    </row>
    <row r="488" spans="1:2" x14ac:dyDescent="0.35">
      <c r="A488" s="1">
        <v>41263</v>
      </c>
      <c r="B488">
        <v>300</v>
      </c>
    </row>
    <row r="489" spans="1:2" x14ac:dyDescent="0.35">
      <c r="A489" s="1">
        <v>41263</v>
      </c>
      <c r="B489">
        <v>1200</v>
      </c>
    </row>
    <row r="490" spans="1:2" x14ac:dyDescent="0.35">
      <c r="A490" s="1">
        <v>41263</v>
      </c>
      <c r="B490">
        <v>600</v>
      </c>
    </row>
    <row r="491" spans="1:2" x14ac:dyDescent="0.35">
      <c r="A491" s="1">
        <v>41263</v>
      </c>
      <c r="B491">
        <v>525</v>
      </c>
    </row>
    <row r="492" spans="1:2" x14ac:dyDescent="0.35">
      <c r="A492" s="1">
        <v>41263</v>
      </c>
      <c r="B492">
        <v>200</v>
      </c>
    </row>
    <row r="493" spans="1:2" x14ac:dyDescent="0.35">
      <c r="A493" s="1">
        <v>41263</v>
      </c>
      <c r="B493">
        <v>75</v>
      </c>
    </row>
    <row r="494" spans="1:2" x14ac:dyDescent="0.35">
      <c r="A494" s="1">
        <v>41263</v>
      </c>
      <c r="B494">
        <v>-50</v>
      </c>
    </row>
    <row r="495" spans="1:2" x14ac:dyDescent="0.35">
      <c r="A495" s="1">
        <v>41263</v>
      </c>
      <c r="B495">
        <v>200</v>
      </c>
    </row>
    <row r="496" spans="1:2" x14ac:dyDescent="0.35">
      <c r="A496" s="1">
        <v>41263</v>
      </c>
      <c r="B496">
        <v>175</v>
      </c>
    </row>
    <row r="497" spans="1:2" x14ac:dyDescent="0.35">
      <c r="A497" s="1">
        <v>41263</v>
      </c>
      <c r="B497">
        <v>25</v>
      </c>
    </row>
    <row r="498" spans="1:2" x14ac:dyDescent="0.35">
      <c r="A498" s="1">
        <v>41263</v>
      </c>
      <c r="B498">
        <v>250</v>
      </c>
    </row>
    <row r="499" spans="1:2" x14ac:dyDescent="0.35">
      <c r="A499" s="1">
        <v>41263</v>
      </c>
      <c r="B499">
        <v>250</v>
      </c>
    </row>
    <row r="500" spans="1:2" x14ac:dyDescent="0.35">
      <c r="A500" s="1">
        <v>41263</v>
      </c>
      <c r="B500">
        <v>300</v>
      </c>
    </row>
    <row r="501" spans="1:2" x14ac:dyDescent="0.35">
      <c r="A501" s="1">
        <v>41263</v>
      </c>
      <c r="B501">
        <v>150</v>
      </c>
    </row>
    <row r="502" spans="1:2" x14ac:dyDescent="0.35">
      <c r="A502" s="1">
        <v>41263</v>
      </c>
      <c r="B502">
        <v>200</v>
      </c>
    </row>
    <row r="503" spans="1:2" x14ac:dyDescent="0.35">
      <c r="A503" s="1">
        <v>41263</v>
      </c>
      <c r="B503">
        <v>250</v>
      </c>
    </row>
    <row r="504" spans="1:2" x14ac:dyDescent="0.35">
      <c r="A504" s="1">
        <v>41263</v>
      </c>
      <c r="B504">
        <v>2100</v>
      </c>
    </row>
    <row r="505" spans="1:2" x14ac:dyDescent="0.35">
      <c r="A505" s="1">
        <v>41270</v>
      </c>
      <c r="B505">
        <v>3625</v>
      </c>
    </row>
    <row r="506" spans="1:2" x14ac:dyDescent="0.35">
      <c r="A506" s="1">
        <v>41327</v>
      </c>
      <c r="B506">
        <v>300</v>
      </c>
    </row>
    <row r="507" spans="1:2" x14ac:dyDescent="0.35">
      <c r="A507" s="1">
        <v>41327</v>
      </c>
      <c r="B507">
        <v>500</v>
      </c>
    </row>
    <row r="508" spans="1:2" x14ac:dyDescent="0.35">
      <c r="A508" s="1">
        <v>41330</v>
      </c>
      <c r="B508">
        <v>175</v>
      </c>
    </row>
    <row r="509" spans="1:2" x14ac:dyDescent="0.35">
      <c r="A509" s="1">
        <v>41347</v>
      </c>
      <c r="B509">
        <v>700</v>
      </c>
    </row>
    <row r="510" spans="1:2" x14ac:dyDescent="0.35">
      <c r="A510" s="1">
        <v>41355</v>
      </c>
      <c r="B510">
        <v>300</v>
      </c>
    </row>
    <row r="511" spans="1:2" x14ac:dyDescent="0.35">
      <c r="A511" s="1">
        <v>41367</v>
      </c>
      <c r="B511">
        <v>150</v>
      </c>
    </row>
    <row r="512" spans="1:2" x14ac:dyDescent="0.35">
      <c r="A512" s="1">
        <v>41367</v>
      </c>
      <c r="B512">
        <v>-100</v>
      </c>
    </row>
    <row r="513" spans="1:2" x14ac:dyDescent="0.35">
      <c r="A513" s="1">
        <v>41367</v>
      </c>
      <c r="B513">
        <v>75</v>
      </c>
    </row>
    <row r="514" spans="1:2" x14ac:dyDescent="0.35">
      <c r="A514" s="1">
        <v>41367</v>
      </c>
      <c r="B514">
        <v>100</v>
      </c>
    </row>
    <row r="515" spans="1:2" x14ac:dyDescent="0.35">
      <c r="A515" s="1">
        <v>41373</v>
      </c>
      <c r="B515">
        <v>250</v>
      </c>
    </row>
    <row r="516" spans="1:2" x14ac:dyDescent="0.35">
      <c r="A516" s="1">
        <v>41373</v>
      </c>
      <c r="B516">
        <v>475</v>
      </c>
    </row>
    <row r="517" spans="1:2" x14ac:dyDescent="0.35">
      <c r="A517" s="1">
        <v>41373</v>
      </c>
      <c r="B517">
        <v>1550</v>
      </c>
    </row>
    <row r="518" spans="1:2" x14ac:dyDescent="0.35">
      <c r="A518" s="1">
        <v>41373</v>
      </c>
      <c r="B518">
        <v>600</v>
      </c>
    </row>
    <row r="519" spans="1:2" x14ac:dyDescent="0.35">
      <c r="A519" s="1">
        <v>41373</v>
      </c>
      <c r="B519">
        <v>1050</v>
      </c>
    </row>
    <row r="520" spans="1:2" x14ac:dyDescent="0.35">
      <c r="A520" s="1">
        <v>41383</v>
      </c>
      <c r="B520">
        <v>150</v>
      </c>
    </row>
    <row r="521" spans="1:2" x14ac:dyDescent="0.35">
      <c r="A521" s="1">
        <v>41383</v>
      </c>
      <c r="B521">
        <v>600</v>
      </c>
    </row>
    <row r="522" spans="1:2" x14ac:dyDescent="0.35">
      <c r="A522" s="1">
        <v>41390</v>
      </c>
      <c r="B522">
        <v>250</v>
      </c>
    </row>
    <row r="523" spans="1:2" x14ac:dyDescent="0.35">
      <c r="A523" s="1">
        <v>41390</v>
      </c>
      <c r="B523">
        <v>25</v>
      </c>
    </row>
    <row r="524" spans="1:2" x14ac:dyDescent="0.35">
      <c r="A524" s="1">
        <v>41390</v>
      </c>
      <c r="B524">
        <v>375</v>
      </c>
    </row>
    <row r="525" spans="1:2" x14ac:dyDescent="0.35">
      <c r="A525" s="1">
        <v>41390</v>
      </c>
      <c r="B525">
        <v>350</v>
      </c>
    </row>
    <row r="526" spans="1:2" x14ac:dyDescent="0.35">
      <c r="A526" s="1">
        <v>41390</v>
      </c>
      <c r="B526">
        <v>400</v>
      </c>
    </row>
    <row r="527" spans="1:2" x14ac:dyDescent="0.35">
      <c r="A527" s="1">
        <v>41390</v>
      </c>
      <c r="B527">
        <v>1050</v>
      </c>
    </row>
    <row r="528" spans="1:2" x14ac:dyDescent="0.35">
      <c r="A528" s="1">
        <v>41390</v>
      </c>
      <c r="B528">
        <v>100</v>
      </c>
    </row>
    <row r="529" spans="1:2" x14ac:dyDescent="0.35">
      <c r="A529" s="1">
        <v>41411</v>
      </c>
      <c r="B529">
        <v>1050</v>
      </c>
    </row>
    <row r="530" spans="1:2" x14ac:dyDescent="0.35">
      <c r="A530" s="1">
        <v>41411</v>
      </c>
      <c r="B530">
        <v>50</v>
      </c>
    </row>
    <row r="531" spans="1:2" x14ac:dyDescent="0.35">
      <c r="A531" s="1">
        <v>41425</v>
      </c>
      <c r="B531">
        <v>1050</v>
      </c>
    </row>
    <row r="532" spans="1:2" x14ac:dyDescent="0.35">
      <c r="A532" s="1">
        <v>41425</v>
      </c>
      <c r="B532">
        <v>1050</v>
      </c>
    </row>
    <row r="533" spans="1:2" x14ac:dyDescent="0.35">
      <c r="A533" s="1">
        <v>41449</v>
      </c>
      <c r="B533">
        <v>500</v>
      </c>
    </row>
    <row r="534" spans="1:2" x14ac:dyDescent="0.35">
      <c r="A534" s="1">
        <v>41449</v>
      </c>
      <c r="B534">
        <v>250</v>
      </c>
    </row>
    <row r="535" spans="1:2" x14ac:dyDescent="0.35">
      <c r="A535" s="1">
        <v>41449</v>
      </c>
      <c r="B535">
        <v>150</v>
      </c>
    </row>
    <row r="536" spans="1:2" x14ac:dyDescent="0.35">
      <c r="A536" s="1">
        <v>41449</v>
      </c>
      <c r="B536">
        <v>250</v>
      </c>
    </row>
    <row r="537" spans="1:2" x14ac:dyDescent="0.35">
      <c r="A537" s="1">
        <v>41449</v>
      </c>
      <c r="B537">
        <v>1050</v>
      </c>
    </row>
    <row r="538" spans="1:2" x14ac:dyDescent="0.35">
      <c r="A538" s="1">
        <v>41449</v>
      </c>
      <c r="B538">
        <v>300</v>
      </c>
    </row>
    <row r="539" spans="1:2" x14ac:dyDescent="0.35">
      <c r="A539" s="1">
        <v>41449</v>
      </c>
      <c r="B539">
        <v>125</v>
      </c>
    </row>
    <row r="540" spans="1:2" x14ac:dyDescent="0.35">
      <c r="A540" s="1">
        <v>41449</v>
      </c>
      <c r="B540">
        <v>250</v>
      </c>
    </row>
    <row r="541" spans="1:2" x14ac:dyDescent="0.35">
      <c r="A541" s="1">
        <v>41449</v>
      </c>
      <c r="B541">
        <v>200</v>
      </c>
    </row>
    <row r="542" spans="1:2" x14ac:dyDescent="0.35">
      <c r="A542" s="1">
        <v>41449</v>
      </c>
      <c r="B542">
        <v>200</v>
      </c>
    </row>
    <row r="543" spans="1:2" x14ac:dyDescent="0.35">
      <c r="A543" s="1">
        <v>41449</v>
      </c>
      <c r="B543">
        <v>200</v>
      </c>
    </row>
    <row r="544" spans="1:2" x14ac:dyDescent="0.35">
      <c r="A544" s="1">
        <v>41449</v>
      </c>
      <c r="B544">
        <v>500</v>
      </c>
    </row>
    <row r="545" spans="1:2" x14ac:dyDescent="0.35">
      <c r="A545" s="1">
        <v>41449</v>
      </c>
      <c r="B545">
        <v>1050</v>
      </c>
    </row>
    <row r="546" spans="1:2" x14ac:dyDescent="0.35">
      <c r="A546" s="1">
        <v>41449</v>
      </c>
      <c r="B546">
        <v>1050</v>
      </c>
    </row>
    <row r="547" spans="1:2" x14ac:dyDescent="0.35">
      <c r="A547" s="1">
        <v>41449</v>
      </c>
      <c r="B547">
        <v>500</v>
      </c>
    </row>
    <row r="548" spans="1:2" x14ac:dyDescent="0.35">
      <c r="A548" s="1">
        <v>41449</v>
      </c>
      <c r="B548">
        <v>400</v>
      </c>
    </row>
    <row r="549" spans="1:2" x14ac:dyDescent="0.35">
      <c r="A549" s="1">
        <v>41449</v>
      </c>
      <c r="B549">
        <v>2100</v>
      </c>
    </row>
    <row r="550" spans="1:2" x14ac:dyDescent="0.35">
      <c r="A550" s="1">
        <v>41449</v>
      </c>
      <c r="B550">
        <v>1050</v>
      </c>
    </row>
    <row r="551" spans="1:2" x14ac:dyDescent="0.35">
      <c r="A551" s="1">
        <v>41506</v>
      </c>
      <c r="B551">
        <v>-475</v>
      </c>
    </row>
    <row r="552" spans="1:2" x14ac:dyDescent="0.35">
      <c r="A552" s="1">
        <v>41536</v>
      </c>
      <c r="B552">
        <v>25</v>
      </c>
    </row>
    <row r="553" spans="1:2" x14ac:dyDescent="0.35">
      <c r="A553" s="1">
        <v>41536</v>
      </c>
      <c r="B553">
        <v>100</v>
      </c>
    </row>
    <row r="554" spans="1:2" x14ac:dyDescent="0.35">
      <c r="A554" s="1">
        <v>41536</v>
      </c>
      <c r="B554">
        <v>500</v>
      </c>
    </row>
    <row r="555" spans="1:2" x14ac:dyDescent="0.35">
      <c r="A555" s="1">
        <v>41536</v>
      </c>
      <c r="B555">
        <v>500</v>
      </c>
    </row>
    <row r="556" spans="1:2" x14ac:dyDescent="0.35">
      <c r="A556" s="1">
        <v>41536</v>
      </c>
      <c r="B556">
        <v>500</v>
      </c>
    </row>
    <row r="557" spans="1:2" x14ac:dyDescent="0.35">
      <c r="A557" s="1">
        <v>41536</v>
      </c>
      <c r="B557">
        <v>500</v>
      </c>
    </row>
    <row r="558" spans="1:2" x14ac:dyDescent="0.35">
      <c r="A558" s="1">
        <v>41578</v>
      </c>
      <c r="B558">
        <v>100</v>
      </c>
    </row>
    <row r="559" spans="1:2" x14ac:dyDescent="0.35">
      <c r="A559" s="1">
        <v>41578</v>
      </c>
      <c r="B559">
        <v>250</v>
      </c>
    </row>
    <row r="560" spans="1:2" x14ac:dyDescent="0.35">
      <c r="A560" s="1">
        <v>41578</v>
      </c>
      <c r="B560">
        <v>100</v>
      </c>
    </row>
    <row r="561" spans="1:2" x14ac:dyDescent="0.35">
      <c r="A561" s="1">
        <v>41578</v>
      </c>
      <c r="B561">
        <v>150</v>
      </c>
    </row>
    <row r="562" spans="1:2" x14ac:dyDescent="0.35">
      <c r="A562" s="1">
        <v>41578</v>
      </c>
      <c r="B562">
        <v>200</v>
      </c>
    </row>
    <row r="563" spans="1:2" x14ac:dyDescent="0.35">
      <c r="A563" s="1">
        <v>41578</v>
      </c>
      <c r="B563">
        <v>125</v>
      </c>
    </row>
    <row r="564" spans="1:2" x14ac:dyDescent="0.35">
      <c r="A564" s="1">
        <v>41578</v>
      </c>
      <c r="B564">
        <v>75</v>
      </c>
    </row>
    <row r="565" spans="1:2" x14ac:dyDescent="0.35">
      <c r="A565" s="1">
        <v>41578</v>
      </c>
      <c r="B565">
        <v>150</v>
      </c>
    </row>
    <row r="566" spans="1:2" x14ac:dyDescent="0.35">
      <c r="A566" s="1">
        <v>41578</v>
      </c>
      <c r="B566">
        <v>100</v>
      </c>
    </row>
    <row r="567" spans="1:2" x14ac:dyDescent="0.35">
      <c r="A567" s="1">
        <v>41578</v>
      </c>
      <c r="B567">
        <v>50</v>
      </c>
    </row>
    <row r="568" spans="1:2" x14ac:dyDescent="0.35">
      <c r="A568" s="1">
        <v>41578</v>
      </c>
      <c r="B568">
        <v>100</v>
      </c>
    </row>
    <row r="569" spans="1:2" x14ac:dyDescent="0.35">
      <c r="A569" s="1">
        <v>41578</v>
      </c>
      <c r="B569">
        <v>250</v>
      </c>
    </row>
    <row r="570" spans="1:2" x14ac:dyDescent="0.35">
      <c r="A570" s="1">
        <v>41578</v>
      </c>
      <c r="B570">
        <v>100</v>
      </c>
    </row>
    <row r="571" spans="1:2" x14ac:dyDescent="0.35">
      <c r="A571" s="1">
        <v>41590</v>
      </c>
      <c r="B571">
        <v>25</v>
      </c>
    </row>
    <row r="572" spans="1:2" x14ac:dyDescent="0.35">
      <c r="A572" s="1">
        <v>41610</v>
      </c>
      <c r="B572">
        <v>50</v>
      </c>
    </row>
    <row r="573" spans="1:2" x14ac:dyDescent="0.35">
      <c r="A573" s="1">
        <v>41610</v>
      </c>
      <c r="B573">
        <v>25</v>
      </c>
    </row>
    <row r="574" spans="1:2" x14ac:dyDescent="0.35">
      <c r="A574" s="1">
        <v>41610</v>
      </c>
      <c r="B574">
        <v>100</v>
      </c>
    </row>
    <row r="575" spans="1:2" x14ac:dyDescent="0.35">
      <c r="A575" s="1">
        <v>41610</v>
      </c>
      <c r="B575">
        <v>500</v>
      </c>
    </row>
    <row r="576" spans="1:2" x14ac:dyDescent="0.35">
      <c r="A576" s="1">
        <v>41610</v>
      </c>
      <c r="B576">
        <v>500</v>
      </c>
    </row>
    <row r="577" spans="1:2" x14ac:dyDescent="0.35">
      <c r="A577" s="1">
        <v>41610</v>
      </c>
      <c r="B577">
        <v>1050</v>
      </c>
    </row>
    <row r="578" spans="1:2" x14ac:dyDescent="0.35">
      <c r="A578" s="1">
        <v>41612</v>
      </c>
      <c r="B578">
        <v>500</v>
      </c>
    </row>
    <row r="579" spans="1:2" x14ac:dyDescent="0.35">
      <c r="A579" s="1">
        <v>41612</v>
      </c>
      <c r="B579">
        <v>1050</v>
      </c>
    </row>
    <row r="580" spans="1:2" x14ac:dyDescent="0.35">
      <c r="A580" s="1">
        <v>41612</v>
      </c>
      <c r="B580">
        <v>550</v>
      </c>
    </row>
    <row r="581" spans="1:2" x14ac:dyDescent="0.35">
      <c r="A581" s="1">
        <v>41612</v>
      </c>
      <c r="B581">
        <v>1050</v>
      </c>
    </row>
    <row r="582" spans="1:2" x14ac:dyDescent="0.35">
      <c r="A582" s="1">
        <v>41612</v>
      </c>
      <c r="B582">
        <v>650</v>
      </c>
    </row>
    <row r="583" spans="1:2" x14ac:dyDescent="0.35">
      <c r="A583" s="1">
        <v>41612</v>
      </c>
      <c r="B583">
        <v>1050</v>
      </c>
    </row>
    <row r="584" spans="1:2" x14ac:dyDescent="0.35">
      <c r="A584" s="1">
        <v>41612</v>
      </c>
      <c r="B584">
        <v>-575</v>
      </c>
    </row>
    <row r="585" spans="1:2" x14ac:dyDescent="0.35">
      <c r="A585" s="1">
        <v>41612</v>
      </c>
      <c r="B585">
        <v>500</v>
      </c>
    </row>
    <row r="586" spans="1:2" x14ac:dyDescent="0.35">
      <c r="A586" s="1">
        <v>41612</v>
      </c>
      <c r="B586">
        <v>1050</v>
      </c>
    </row>
    <row r="587" spans="1:2" x14ac:dyDescent="0.35">
      <c r="A587" s="1">
        <v>41612</v>
      </c>
      <c r="B587">
        <v>300</v>
      </c>
    </row>
    <row r="588" spans="1:2" x14ac:dyDescent="0.35">
      <c r="A588" s="1">
        <v>41612</v>
      </c>
      <c r="B588">
        <v>1050</v>
      </c>
    </row>
    <row r="589" spans="1:2" x14ac:dyDescent="0.35">
      <c r="A589" s="1">
        <v>41612</v>
      </c>
      <c r="B589">
        <v>1050</v>
      </c>
    </row>
    <row r="590" spans="1:2" x14ac:dyDescent="0.35">
      <c r="A590" s="1">
        <v>41617</v>
      </c>
      <c r="B590">
        <v>500</v>
      </c>
    </row>
    <row r="591" spans="1:2" x14ac:dyDescent="0.35">
      <c r="A591" s="1">
        <v>41617</v>
      </c>
      <c r="B591">
        <v>250</v>
      </c>
    </row>
    <row r="592" spans="1:2" x14ac:dyDescent="0.35">
      <c r="A592" s="1">
        <v>41618</v>
      </c>
      <c r="B592">
        <v>25</v>
      </c>
    </row>
    <row r="593" spans="1:2" x14ac:dyDescent="0.35">
      <c r="A593" s="1">
        <v>41628</v>
      </c>
      <c r="B593">
        <v>200</v>
      </c>
    </row>
    <row r="594" spans="1:2" x14ac:dyDescent="0.35">
      <c r="A594" s="1">
        <v>41628</v>
      </c>
      <c r="B594">
        <v>200</v>
      </c>
    </row>
    <row r="595" spans="1:2" x14ac:dyDescent="0.35">
      <c r="A595" s="1">
        <v>41628</v>
      </c>
      <c r="B595">
        <v>300</v>
      </c>
    </row>
    <row r="596" spans="1:2" x14ac:dyDescent="0.35">
      <c r="A596" s="1">
        <v>41628</v>
      </c>
      <c r="B596">
        <v>300</v>
      </c>
    </row>
    <row r="597" spans="1:2" x14ac:dyDescent="0.35">
      <c r="A597" s="1">
        <v>41628</v>
      </c>
      <c r="B597">
        <v>1000</v>
      </c>
    </row>
    <row r="598" spans="1:2" x14ac:dyDescent="0.35">
      <c r="A598" s="1">
        <v>41628</v>
      </c>
      <c r="B598">
        <v>1625</v>
      </c>
    </row>
    <row r="599" spans="1:2" x14ac:dyDescent="0.35">
      <c r="A599" s="1">
        <v>41628</v>
      </c>
      <c r="B599">
        <v>250</v>
      </c>
    </row>
    <row r="600" spans="1:2" x14ac:dyDescent="0.35">
      <c r="A600" s="1">
        <v>41628</v>
      </c>
      <c r="B600">
        <v>250</v>
      </c>
    </row>
    <row r="601" spans="1:2" x14ac:dyDescent="0.35">
      <c r="A601" s="1">
        <v>41628</v>
      </c>
      <c r="B601">
        <v>250</v>
      </c>
    </row>
    <row r="602" spans="1:2" x14ac:dyDescent="0.35">
      <c r="A602" s="1">
        <v>41628</v>
      </c>
      <c r="B602">
        <v>1050</v>
      </c>
    </row>
    <row r="603" spans="1:2" x14ac:dyDescent="0.35">
      <c r="A603" s="1">
        <v>41628</v>
      </c>
      <c r="B603">
        <v>750</v>
      </c>
    </row>
    <row r="604" spans="1:2" x14ac:dyDescent="0.35">
      <c r="A604" s="1">
        <v>41628</v>
      </c>
      <c r="B604">
        <v>725</v>
      </c>
    </row>
    <row r="605" spans="1:2" x14ac:dyDescent="0.35">
      <c r="A605" s="1">
        <v>41628</v>
      </c>
      <c r="B605">
        <v>600</v>
      </c>
    </row>
    <row r="606" spans="1:2" x14ac:dyDescent="0.35">
      <c r="A606" s="1">
        <v>41628</v>
      </c>
      <c r="B606">
        <v>1050</v>
      </c>
    </row>
    <row r="607" spans="1:2" x14ac:dyDescent="0.35">
      <c r="A607" s="1">
        <v>41628</v>
      </c>
      <c r="B607">
        <v>250</v>
      </c>
    </row>
    <row r="608" spans="1:2" x14ac:dyDescent="0.35">
      <c r="A608" s="1">
        <v>41628</v>
      </c>
      <c r="B608">
        <v>125</v>
      </c>
    </row>
    <row r="609" spans="1:2" x14ac:dyDescent="0.35">
      <c r="A609" s="1">
        <v>41628</v>
      </c>
      <c r="B609">
        <v>100</v>
      </c>
    </row>
    <row r="610" spans="1:2" x14ac:dyDescent="0.35">
      <c r="A610" s="1">
        <v>41628</v>
      </c>
      <c r="B610">
        <v>150</v>
      </c>
    </row>
    <row r="611" spans="1:2" x14ac:dyDescent="0.35">
      <c r="A611" s="1">
        <v>41628</v>
      </c>
      <c r="B611">
        <v>125</v>
      </c>
    </row>
    <row r="612" spans="1:2" x14ac:dyDescent="0.35">
      <c r="A612" s="1">
        <v>41628</v>
      </c>
      <c r="B612">
        <v>100</v>
      </c>
    </row>
    <row r="613" spans="1:2" x14ac:dyDescent="0.35">
      <c r="A613" s="1">
        <v>41628</v>
      </c>
      <c r="B613">
        <v>100</v>
      </c>
    </row>
    <row r="614" spans="1:2" x14ac:dyDescent="0.35">
      <c r="A614" s="1">
        <v>41628</v>
      </c>
      <c r="B614">
        <v>1050</v>
      </c>
    </row>
    <row r="615" spans="1:2" x14ac:dyDescent="0.35">
      <c r="A615" s="1">
        <v>41635</v>
      </c>
      <c r="B615">
        <v>1275</v>
      </c>
    </row>
    <row r="616" spans="1:2" x14ac:dyDescent="0.35">
      <c r="A616" s="1">
        <v>41757</v>
      </c>
      <c r="B616">
        <v>100</v>
      </c>
    </row>
    <row r="617" spans="1:2" x14ac:dyDescent="0.35">
      <c r="A617" s="1">
        <v>41757</v>
      </c>
      <c r="B617">
        <v>150</v>
      </c>
    </row>
    <row r="618" spans="1:2" x14ac:dyDescent="0.35">
      <c r="A618" s="1">
        <v>41757</v>
      </c>
      <c r="B618">
        <v>50</v>
      </c>
    </row>
    <row r="619" spans="1:2" x14ac:dyDescent="0.35">
      <c r="A619" s="1">
        <v>41758</v>
      </c>
      <c r="B619">
        <v>1050</v>
      </c>
    </row>
    <row r="620" spans="1:2" x14ac:dyDescent="0.35">
      <c r="A620" s="1">
        <v>41793</v>
      </c>
      <c r="B620">
        <v>1050</v>
      </c>
    </row>
    <row r="621" spans="1:2" x14ac:dyDescent="0.35">
      <c r="A621" s="1">
        <v>41807</v>
      </c>
      <c r="B621">
        <v>1050</v>
      </c>
    </row>
    <row r="622" spans="1:2" x14ac:dyDescent="0.35">
      <c r="A622" s="1">
        <v>41834</v>
      </c>
      <c r="B622">
        <v>100</v>
      </c>
    </row>
    <row r="623" spans="1:2" x14ac:dyDescent="0.35">
      <c r="A623" s="1">
        <v>41871</v>
      </c>
      <c r="B623">
        <v>200</v>
      </c>
    </row>
    <row r="624" spans="1:2" x14ac:dyDescent="0.35">
      <c r="A624" s="1">
        <v>41871</v>
      </c>
      <c r="B624">
        <v>100</v>
      </c>
    </row>
    <row r="625" spans="1:2" x14ac:dyDescent="0.35">
      <c r="A625" s="1">
        <v>41871</v>
      </c>
      <c r="B625">
        <v>300</v>
      </c>
    </row>
    <row r="626" spans="1:2" x14ac:dyDescent="0.35">
      <c r="A626" s="1">
        <v>41871</v>
      </c>
      <c r="B626">
        <v>100</v>
      </c>
    </row>
    <row r="627" spans="1:2" x14ac:dyDescent="0.35">
      <c r="A627" s="1">
        <v>41918</v>
      </c>
      <c r="B627">
        <v>1650</v>
      </c>
    </row>
    <row r="628" spans="1:2" x14ac:dyDescent="0.35">
      <c r="A628" s="1">
        <v>41944</v>
      </c>
      <c r="B628">
        <v>1050</v>
      </c>
    </row>
    <row r="629" spans="1:2" x14ac:dyDescent="0.35">
      <c r="A629" s="1">
        <v>41944</v>
      </c>
      <c r="B629">
        <v>450</v>
      </c>
    </row>
    <row r="630" spans="1:2" x14ac:dyDescent="0.35">
      <c r="A630" s="1">
        <v>41944</v>
      </c>
      <c r="B630">
        <v>675</v>
      </c>
    </row>
    <row r="631" spans="1:2" x14ac:dyDescent="0.35">
      <c r="A631" s="1">
        <v>41944</v>
      </c>
      <c r="B631">
        <v>250</v>
      </c>
    </row>
    <row r="632" spans="1:2" x14ac:dyDescent="0.35">
      <c r="A632" s="1">
        <v>41944</v>
      </c>
      <c r="B632">
        <v>200</v>
      </c>
    </row>
    <row r="633" spans="1:2" x14ac:dyDescent="0.35">
      <c r="A633" s="1">
        <v>41945</v>
      </c>
      <c r="B633">
        <v>250</v>
      </c>
    </row>
    <row r="634" spans="1:2" x14ac:dyDescent="0.35">
      <c r="A634" s="1">
        <v>41945</v>
      </c>
      <c r="B634">
        <v>400</v>
      </c>
    </row>
    <row r="635" spans="1:2" x14ac:dyDescent="0.35">
      <c r="A635" s="1">
        <v>41945</v>
      </c>
      <c r="B635">
        <v>-25</v>
      </c>
    </row>
    <row r="636" spans="1:2" x14ac:dyDescent="0.35">
      <c r="A636" s="1">
        <v>41945</v>
      </c>
      <c r="B636">
        <v>50</v>
      </c>
    </row>
    <row r="637" spans="1:2" x14ac:dyDescent="0.35">
      <c r="A637" s="1">
        <v>41945</v>
      </c>
      <c r="B637">
        <v>1050</v>
      </c>
    </row>
    <row r="638" spans="1:2" x14ac:dyDescent="0.35">
      <c r="A638" s="1">
        <v>41945</v>
      </c>
      <c r="B638">
        <v>125</v>
      </c>
    </row>
    <row r="639" spans="1:2" x14ac:dyDescent="0.35">
      <c r="A639" s="1">
        <v>41945</v>
      </c>
      <c r="B639">
        <v>1700</v>
      </c>
    </row>
    <row r="640" spans="1:2" x14ac:dyDescent="0.35">
      <c r="A640" s="1">
        <v>41947</v>
      </c>
      <c r="B640">
        <v>500</v>
      </c>
    </row>
    <row r="641" spans="1:2" x14ac:dyDescent="0.35">
      <c r="A641" s="1">
        <v>41956</v>
      </c>
      <c r="B641">
        <v>850</v>
      </c>
    </row>
    <row r="642" spans="1:2" x14ac:dyDescent="0.35">
      <c r="A642" s="1">
        <v>41956</v>
      </c>
      <c r="B642">
        <v>250</v>
      </c>
    </row>
    <row r="643" spans="1:2" x14ac:dyDescent="0.35">
      <c r="A643" s="1">
        <v>41993</v>
      </c>
      <c r="B643">
        <v>100</v>
      </c>
    </row>
    <row r="644" spans="1:2" x14ac:dyDescent="0.35">
      <c r="A644" s="1">
        <v>41993</v>
      </c>
      <c r="B644">
        <v>125</v>
      </c>
    </row>
    <row r="645" spans="1:2" x14ac:dyDescent="0.35">
      <c r="A645" s="1">
        <v>41993</v>
      </c>
      <c r="B645">
        <v>1050</v>
      </c>
    </row>
    <row r="646" spans="1:2" x14ac:dyDescent="0.35">
      <c r="A646" s="1">
        <v>41993</v>
      </c>
      <c r="B646">
        <v>300</v>
      </c>
    </row>
    <row r="647" spans="1:2" x14ac:dyDescent="0.35">
      <c r="A647" s="1">
        <v>41993</v>
      </c>
      <c r="B647">
        <v>150</v>
      </c>
    </row>
    <row r="648" spans="1:2" x14ac:dyDescent="0.35">
      <c r="A648" s="1">
        <v>41993</v>
      </c>
      <c r="B648">
        <v>200</v>
      </c>
    </row>
    <row r="649" spans="1:2" x14ac:dyDescent="0.35">
      <c r="A649" s="1">
        <v>41993</v>
      </c>
      <c r="B649">
        <v>500</v>
      </c>
    </row>
    <row r="650" spans="1:2" x14ac:dyDescent="0.35">
      <c r="A650" s="1">
        <v>41993</v>
      </c>
      <c r="B650">
        <v>425</v>
      </c>
    </row>
    <row r="651" spans="1:2" x14ac:dyDescent="0.35">
      <c r="A651" s="1">
        <v>41993</v>
      </c>
      <c r="B651">
        <v>75</v>
      </c>
    </row>
    <row r="652" spans="1:2" x14ac:dyDescent="0.35">
      <c r="A652" s="1">
        <v>41993</v>
      </c>
      <c r="B652">
        <v>1050</v>
      </c>
    </row>
    <row r="653" spans="1:2" x14ac:dyDescent="0.35">
      <c r="A653" s="1">
        <v>41993</v>
      </c>
      <c r="B653">
        <v>1050</v>
      </c>
    </row>
    <row r="654" spans="1:2" x14ac:dyDescent="0.35">
      <c r="A654" s="1">
        <v>41993</v>
      </c>
      <c r="B654">
        <v>500</v>
      </c>
    </row>
    <row r="655" spans="1:2" x14ac:dyDescent="0.35">
      <c r="A655" s="1">
        <v>41993</v>
      </c>
      <c r="B655">
        <v>500</v>
      </c>
    </row>
    <row r="656" spans="1:2" x14ac:dyDescent="0.35">
      <c r="A656" s="1">
        <v>41993</v>
      </c>
      <c r="B656">
        <v>-575</v>
      </c>
    </row>
    <row r="657" spans="1:2" x14ac:dyDescent="0.35">
      <c r="A657" s="1">
        <v>41993</v>
      </c>
      <c r="B657">
        <v>525</v>
      </c>
    </row>
    <row r="658" spans="1:2" x14ac:dyDescent="0.35">
      <c r="A658" s="1">
        <v>41993</v>
      </c>
      <c r="B658">
        <v>1050</v>
      </c>
    </row>
    <row r="659" spans="1:2" x14ac:dyDescent="0.35">
      <c r="A659" s="1">
        <v>41993</v>
      </c>
      <c r="B659">
        <v>400</v>
      </c>
    </row>
    <row r="660" spans="1:2" x14ac:dyDescent="0.35">
      <c r="A660" s="1">
        <v>41993</v>
      </c>
      <c r="B660">
        <v>500</v>
      </c>
    </row>
    <row r="661" spans="1:2" x14ac:dyDescent="0.35">
      <c r="A661" s="1">
        <v>41993</v>
      </c>
      <c r="B661">
        <v>350</v>
      </c>
    </row>
    <row r="662" spans="1:2" x14ac:dyDescent="0.35">
      <c r="A662" s="1">
        <v>41993</v>
      </c>
      <c r="B662">
        <v>500</v>
      </c>
    </row>
    <row r="663" spans="1:2" x14ac:dyDescent="0.35">
      <c r="A663" s="1">
        <v>41993</v>
      </c>
      <c r="B663">
        <v>1650</v>
      </c>
    </row>
    <row r="664" spans="1:2" x14ac:dyDescent="0.35">
      <c r="A664" s="1">
        <v>41993</v>
      </c>
      <c r="B664">
        <v>250</v>
      </c>
    </row>
    <row r="665" spans="1:2" x14ac:dyDescent="0.35">
      <c r="A665" s="1">
        <v>41993</v>
      </c>
      <c r="B665">
        <v>300</v>
      </c>
    </row>
    <row r="666" spans="1:2" x14ac:dyDescent="0.35">
      <c r="A666" s="1">
        <v>41993</v>
      </c>
      <c r="B666">
        <v>200</v>
      </c>
    </row>
    <row r="667" spans="1:2" x14ac:dyDescent="0.35">
      <c r="A667" s="1">
        <v>41993</v>
      </c>
      <c r="B667">
        <v>200</v>
      </c>
    </row>
    <row r="668" spans="1:2" x14ac:dyDescent="0.35">
      <c r="A668" s="1">
        <v>41993</v>
      </c>
      <c r="B668">
        <v>-200</v>
      </c>
    </row>
    <row r="669" spans="1:2" x14ac:dyDescent="0.35">
      <c r="A669" s="1">
        <v>41993</v>
      </c>
      <c r="B669">
        <v>1050</v>
      </c>
    </row>
    <row r="670" spans="1:2" x14ac:dyDescent="0.35">
      <c r="A670" s="1">
        <v>41993</v>
      </c>
      <c r="B670">
        <v>600</v>
      </c>
    </row>
    <row r="671" spans="1:2" x14ac:dyDescent="0.35">
      <c r="A671" s="1">
        <v>41993</v>
      </c>
      <c r="B671">
        <v>450</v>
      </c>
    </row>
    <row r="672" spans="1:2" x14ac:dyDescent="0.35">
      <c r="A672" s="1">
        <v>41993</v>
      </c>
      <c r="B672">
        <v>1050</v>
      </c>
    </row>
    <row r="673" spans="1:2" x14ac:dyDescent="0.35">
      <c r="A673" s="1">
        <v>41993</v>
      </c>
      <c r="B673">
        <v>400</v>
      </c>
    </row>
    <row r="674" spans="1:2" x14ac:dyDescent="0.35">
      <c r="A674" s="1">
        <v>41993</v>
      </c>
      <c r="B674">
        <v>300</v>
      </c>
    </row>
    <row r="675" spans="1:2" x14ac:dyDescent="0.35">
      <c r="A675" s="1">
        <v>41993</v>
      </c>
      <c r="B675">
        <v>400</v>
      </c>
    </row>
    <row r="676" spans="1:2" x14ac:dyDescent="0.35">
      <c r="A676" s="1">
        <v>41993</v>
      </c>
      <c r="B676">
        <v>500</v>
      </c>
    </row>
    <row r="677" spans="1:2" x14ac:dyDescent="0.35">
      <c r="A677" s="1">
        <v>41993</v>
      </c>
      <c r="B677">
        <v>600</v>
      </c>
    </row>
    <row r="678" spans="1:2" x14ac:dyDescent="0.35">
      <c r="A678" s="1">
        <v>41993</v>
      </c>
      <c r="B678">
        <v>350</v>
      </c>
    </row>
    <row r="679" spans="1:2" x14ac:dyDescent="0.35">
      <c r="A679" s="1">
        <v>41993</v>
      </c>
      <c r="B679">
        <v>-125</v>
      </c>
    </row>
    <row r="680" spans="1:2" x14ac:dyDescent="0.35">
      <c r="A680" s="1">
        <v>41993</v>
      </c>
      <c r="B680">
        <v>1050</v>
      </c>
    </row>
    <row r="681" spans="1:2" x14ac:dyDescent="0.35">
      <c r="A681" s="1">
        <v>41993</v>
      </c>
      <c r="B681">
        <v>500</v>
      </c>
    </row>
    <row r="682" spans="1:2" x14ac:dyDescent="0.35">
      <c r="A682" s="1">
        <v>41993</v>
      </c>
      <c r="B682">
        <v>600</v>
      </c>
    </row>
    <row r="683" spans="1:2" x14ac:dyDescent="0.35">
      <c r="A683" s="1">
        <v>41993</v>
      </c>
      <c r="B683">
        <v>1050</v>
      </c>
    </row>
    <row r="684" spans="1:2" x14ac:dyDescent="0.35">
      <c r="A684" s="1">
        <v>41993</v>
      </c>
      <c r="B684">
        <v>1050</v>
      </c>
    </row>
    <row r="685" spans="1:2" x14ac:dyDescent="0.35">
      <c r="A685" s="1">
        <v>41993</v>
      </c>
      <c r="B685">
        <v>700</v>
      </c>
    </row>
    <row r="686" spans="1:2" x14ac:dyDescent="0.35">
      <c r="A686" s="1">
        <v>41993</v>
      </c>
      <c r="B686">
        <v>1050</v>
      </c>
    </row>
    <row r="687" spans="1:2" x14ac:dyDescent="0.35">
      <c r="A687" s="1">
        <v>41993</v>
      </c>
      <c r="B687">
        <v>1050</v>
      </c>
    </row>
    <row r="688" spans="1:2" x14ac:dyDescent="0.35">
      <c r="A688" s="1">
        <v>41993</v>
      </c>
      <c r="B688">
        <v>1050</v>
      </c>
    </row>
    <row r="689" spans="1:2" x14ac:dyDescent="0.35">
      <c r="A689" s="1">
        <v>41993</v>
      </c>
      <c r="B689">
        <v>200</v>
      </c>
    </row>
    <row r="690" spans="1:2" x14ac:dyDescent="0.35">
      <c r="A690" s="1">
        <v>41993</v>
      </c>
      <c r="B690">
        <v>350</v>
      </c>
    </row>
    <row r="691" spans="1:2" x14ac:dyDescent="0.35">
      <c r="A691" s="1">
        <v>41993</v>
      </c>
      <c r="B691">
        <v>400</v>
      </c>
    </row>
    <row r="692" spans="1:2" x14ac:dyDescent="0.35">
      <c r="A692" s="1">
        <v>41993</v>
      </c>
      <c r="B692">
        <v>250</v>
      </c>
    </row>
    <row r="693" spans="1:2" x14ac:dyDescent="0.35">
      <c r="A693" s="1">
        <v>41993</v>
      </c>
      <c r="B693">
        <v>600</v>
      </c>
    </row>
    <row r="694" spans="1:2" x14ac:dyDescent="0.35">
      <c r="A694" s="1">
        <v>41993</v>
      </c>
      <c r="B694">
        <v>1050</v>
      </c>
    </row>
    <row r="695" spans="1:2" x14ac:dyDescent="0.35">
      <c r="A695" s="1">
        <v>41993</v>
      </c>
      <c r="B695">
        <v>2100</v>
      </c>
    </row>
    <row r="696" spans="1:2" x14ac:dyDescent="0.35">
      <c r="A696" s="1">
        <v>41993</v>
      </c>
      <c r="B696">
        <v>550</v>
      </c>
    </row>
    <row r="697" spans="1:2" x14ac:dyDescent="0.35">
      <c r="A697" s="1">
        <v>41993</v>
      </c>
      <c r="B697">
        <v>50</v>
      </c>
    </row>
    <row r="698" spans="1:2" x14ac:dyDescent="0.35">
      <c r="A698" s="1">
        <v>41995</v>
      </c>
      <c r="B698">
        <v>75</v>
      </c>
    </row>
    <row r="699" spans="1:2" x14ac:dyDescent="0.35">
      <c r="A699" s="1">
        <v>41995</v>
      </c>
      <c r="B699">
        <v>425</v>
      </c>
    </row>
    <row r="700" spans="1:2" x14ac:dyDescent="0.35">
      <c r="A700" s="1">
        <v>41995</v>
      </c>
      <c r="B700">
        <v>250</v>
      </c>
    </row>
    <row r="701" spans="1:2" x14ac:dyDescent="0.35">
      <c r="A701" s="1">
        <v>41995</v>
      </c>
      <c r="B701">
        <v>3150</v>
      </c>
    </row>
    <row r="702" spans="1:2" x14ac:dyDescent="0.35">
      <c r="A702" s="1">
        <v>41995</v>
      </c>
      <c r="B702">
        <v>500</v>
      </c>
    </row>
    <row r="703" spans="1:2" x14ac:dyDescent="0.35">
      <c r="A703" s="1">
        <v>41995</v>
      </c>
      <c r="B703">
        <v>500</v>
      </c>
    </row>
    <row r="704" spans="1:2" x14ac:dyDescent="0.35">
      <c r="A704" s="1">
        <v>41995</v>
      </c>
      <c r="B704">
        <v>475</v>
      </c>
    </row>
    <row r="705" spans="1:2" x14ac:dyDescent="0.35">
      <c r="A705" s="1">
        <v>41995</v>
      </c>
      <c r="B705">
        <v>1575</v>
      </c>
    </row>
    <row r="706" spans="1:2" x14ac:dyDescent="0.35">
      <c r="A706" s="1">
        <v>41995</v>
      </c>
      <c r="B706">
        <v>1050</v>
      </c>
    </row>
    <row r="707" spans="1:2" x14ac:dyDescent="0.35">
      <c r="A707" s="1">
        <v>41995</v>
      </c>
      <c r="B707">
        <v>150</v>
      </c>
    </row>
    <row r="708" spans="1:2" x14ac:dyDescent="0.35">
      <c r="A708" s="1">
        <v>41995</v>
      </c>
      <c r="B708">
        <v>-650</v>
      </c>
    </row>
    <row r="709" spans="1:2" x14ac:dyDescent="0.35">
      <c r="A709" s="1">
        <v>41995</v>
      </c>
      <c r="B709">
        <v>150</v>
      </c>
    </row>
    <row r="710" spans="1:2" x14ac:dyDescent="0.35">
      <c r="A710" s="1">
        <v>41995</v>
      </c>
      <c r="B710">
        <v>150</v>
      </c>
    </row>
    <row r="711" spans="1:2" x14ac:dyDescent="0.35">
      <c r="A711" s="1">
        <v>41995</v>
      </c>
      <c r="B711">
        <v>550</v>
      </c>
    </row>
    <row r="712" spans="1:2" x14ac:dyDescent="0.35">
      <c r="A712" s="1">
        <v>41995</v>
      </c>
      <c r="B712">
        <v>1050</v>
      </c>
    </row>
    <row r="713" spans="1:2" x14ac:dyDescent="0.35">
      <c r="A713" s="1">
        <v>41995</v>
      </c>
      <c r="B713">
        <v>-350</v>
      </c>
    </row>
    <row r="714" spans="1:2" x14ac:dyDescent="0.35">
      <c r="A714" s="1">
        <v>41995</v>
      </c>
      <c r="B714">
        <v>50</v>
      </c>
    </row>
    <row r="715" spans="1:2" x14ac:dyDescent="0.35">
      <c r="A715" s="1">
        <v>42002</v>
      </c>
      <c r="B715">
        <v>1050</v>
      </c>
    </row>
    <row r="716" spans="1:2" x14ac:dyDescent="0.35">
      <c r="A716" s="1">
        <v>42002</v>
      </c>
      <c r="B716">
        <v>2100</v>
      </c>
    </row>
    <row r="717" spans="1:2" x14ac:dyDescent="0.35">
      <c r="A717" s="1">
        <v>42002</v>
      </c>
      <c r="B717">
        <v>2100</v>
      </c>
    </row>
    <row r="718" spans="1:2" x14ac:dyDescent="0.35">
      <c r="A718" s="1">
        <v>42002</v>
      </c>
      <c r="B718">
        <v>3150</v>
      </c>
    </row>
    <row r="719" spans="1:2" x14ac:dyDescent="0.35">
      <c r="A719" s="1">
        <v>42002</v>
      </c>
      <c r="B719">
        <v>3150</v>
      </c>
    </row>
    <row r="720" spans="1:2" x14ac:dyDescent="0.35">
      <c r="A720" s="1">
        <v>42002</v>
      </c>
      <c r="B720">
        <v>2100</v>
      </c>
    </row>
    <row r="721" spans="1:2" x14ac:dyDescent="0.35">
      <c r="A721" s="1">
        <v>42002</v>
      </c>
      <c r="B721">
        <v>3225</v>
      </c>
    </row>
    <row r="722" spans="1:2" x14ac:dyDescent="0.35">
      <c r="A722" s="1">
        <v>42052</v>
      </c>
      <c r="B722">
        <v>300</v>
      </c>
    </row>
    <row r="723" spans="1:2" x14ac:dyDescent="0.35">
      <c r="A723" s="1">
        <v>42065</v>
      </c>
      <c r="B723">
        <v>250</v>
      </c>
    </row>
    <row r="724" spans="1:2" x14ac:dyDescent="0.35">
      <c r="A724" s="1">
        <v>42068</v>
      </c>
      <c r="B724">
        <v>150</v>
      </c>
    </row>
    <row r="725" spans="1:2" x14ac:dyDescent="0.35">
      <c r="A725" s="1">
        <v>42073</v>
      </c>
      <c r="B725">
        <v>250</v>
      </c>
    </row>
    <row r="726" spans="1:2" x14ac:dyDescent="0.35">
      <c r="A726" s="1">
        <v>42076</v>
      </c>
      <c r="B726">
        <v>1050</v>
      </c>
    </row>
    <row r="727" spans="1:2" x14ac:dyDescent="0.35">
      <c r="A727" s="1">
        <v>42087</v>
      </c>
      <c r="B727">
        <v>2100</v>
      </c>
    </row>
    <row r="728" spans="1:2" x14ac:dyDescent="0.35">
      <c r="A728" s="1">
        <v>42089</v>
      </c>
      <c r="B728">
        <v>2100</v>
      </c>
    </row>
    <row r="729" spans="1:2" x14ac:dyDescent="0.35">
      <c r="A729" s="1">
        <v>42097</v>
      </c>
      <c r="B729">
        <v>100</v>
      </c>
    </row>
    <row r="730" spans="1:2" x14ac:dyDescent="0.35">
      <c r="A730" s="1">
        <v>42115</v>
      </c>
      <c r="B730">
        <v>200</v>
      </c>
    </row>
    <row r="731" spans="1:2" x14ac:dyDescent="0.35">
      <c r="A731" s="1">
        <v>42115</v>
      </c>
      <c r="B731">
        <v>600</v>
      </c>
    </row>
    <row r="732" spans="1:2" x14ac:dyDescent="0.35">
      <c r="A732" s="1">
        <v>42115</v>
      </c>
      <c r="B732">
        <v>500</v>
      </c>
    </row>
    <row r="733" spans="1:2" x14ac:dyDescent="0.35">
      <c r="A733" s="1">
        <v>42115</v>
      </c>
      <c r="B733">
        <v>200</v>
      </c>
    </row>
    <row r="734" spans="1:2" x14ac:dyDescent="0.35">
      <c r="A734" s="1">
        <v>42116</v>
      </c>
      <c r="B734">
        <v>250</v>
      </c>
    </row>
    <row r="735" spans="1:2" x14ac:dyDescent="0.35">
      <c r="A735" s="1">
        <v>42116</v>
      </c>
      <c r="B735">
        <v>150</v>
      </c>
    </row>
    <row r="736" spans="1:2" x14ac:dyDescent="0.35">
      <c r="A736" s="1">
        <v>42117</v>
      </c>
      <c r="B736">
        <v>1050</v>
      </c>
    </row>
    <row r="737" spans="1:2" x14ac:dyDescent="0.35">
      <c r="A737" s="1">
        <v>42123</v>
      </c>
      <c r="B737">
        <v>1050</v>
      </c>
    </row>
    <row r="738" spans="1:2" x14ac:dyDescent="0.35">
      <c r="A738" s="1">
        <v>42123</v>
      </c>
      <c r="B738">
        <v>-50</v>
      </c>
    </row>
    <row r="739" spans="1:2" x14ac:dyDescent="0.35">
      <c r="A739" s="1">
        <v>42124</v>
      </c>
      <c r="B739">
        <v>1550</v>
      </c>
    </row>
    <row r="740" spans="1:2" x14ac:dyDescent="0.35">
      <c r="A740" s="1">
        <v>42130</v>
      </c>
      <c r="B740">
        <v>250</v>
      </c>
    </row>
    <row r="741" spans="1:2" x14ac:dyDescent="0.35">
      <c r="A741" s="1">
        <v>42135</v>
      </c>
      <c r="B741">
        <v>1050</v>
      </c>
    </row>
    <row r="742" spans="1:2" x14ac:dyDescent="0.35">
      <c r="A742" s="1">
        <v>42135</v>
      </c>
      <c r="B742">
        <v>300</v>
      </c>
    </row>
    <row r="743" spans="1:2" x14ac:dyDescent="0.35">
      <c r="A743" s="1">
        <v>42139</v>
      </c>
      <c r="B743">
        <v>150</v>
      </c>
    </row>
    <row r="744" spans="1:2" x14ac:dyDescent="0.35">
      <c r="A744" s="1">
        <v>42146</v>
      </c>
      <c r="B744">
        <v>400</v>
      </c>
    </row>
    <row r="745" spans="1:2" x14ac:dyDescent="0.35">
      <c r="A745" s="1">
        <v>42149</v>
      </c>
      <c r="B745">
        <v>350</v>
      </c>
    </row>
    <row r="746" spans="1:2" x14ac:dyDescent="0.35">
      <c r="A746" s="1">
        <v>42149</v>
      </c>
      <c r="B746">
        <v>100</v>
      </c>
    </row>
    <row r="747" spans="1:2" x14ac:dyDescent="0.35">
      <c r="A747" s="1">
        <v>42151</v>
      </c>
      <c r="B747">
        <v>1050</v>
      </c>
    </row>
    <row r="748" spans="1:2" x14ac:dyDescent="0.35">
      <c r="A748" s="1">
        <v>42153</v>
      </c>
      <c r="B748">
        <v>1050</v>
      </c>
    </row>
    <row r="749" spans="1:2" x14ac:dyDescent="0.35">
      <c r="A749" s="1">
        <v>42157</v>
      </c>
      <c r="B749">
        <v>1050</v>
      </c>
    </row>
    <row r="750" spans="1:2" x14ac:dyDescent="0.35">
      <c r="A750" s="1">
        <v>42163</v>
      </c>
      <c r="B750">
        <v>1050</v>
      </c>
    </row>
    <row r="751" spans="1:2" x14ac:dyDescent="0.35">
      <c r="A751" s="1">
        <v>42167</v>
      </c>
      <c r="B751">
        <v>50</v>
      </c>
    </row>
    <row r="752" spans="1:2" x14ac:dyDescent="0.35">
      <c r="A752" s="1">
        <v>42167</v>
      </c>
      <c r="B752">
        <v>25</v>
      </c>
    </row>
    <row r="753" spans="1:2" x14ac:dyDescent="0.35">
      <c r="A753" s="1">
        <v>42174</v>
      </c>
      <c r="B753">
        <v>800</v>
      </c>
    </row>
    <row r="754" spans="1:2" x14ac:dyDescent="0.35">
      <c r="A754" s="1">
        <v>42174</v>
      </c>
      <c r="B754">
        <v>1050</v>
      </c>
    </row>
    <row r="755" spans="1:2" x14ac:dyDescent="0.35">
      <c r="A755" s="1">
        <v>42174</v>
      </c>
      <c r="B755">
        <v>250</v>
      </c>
    </row>
    <row r="756" spans="1:2" x14ac:dyDescent="0.35">
      <c r="A756" s="1">
        <v>42174</v>
      </c>
      <c r="B756">
        <v>300</v>
      </c>
    </row>
    <row r="757" spans="1:2" x14ac:dyDescent="0.35">
      <c r="A757" s="1">
        <v>42180</v>
      </c>
      <c r="B757">
        <v>1050</v>
      </c>
    </row>
    <row r="758" spans="1:2" x14ac:dyDescent="0.35">
      <c r="A758" s="1">
        <v>42180</v>
      </c>
      <c r="B758">
        <v>500</v>
      </c>
    </row>
    <row r="759" spans="1:2" x14ac:dyDescent="0.35">
      <c r="A759" s="1">
        <v>42180</v>
      </c>
      <c r="B759">
        <v>250</v>
      </c>
    </row>
    <row r="760" spans="1:2" x14ac:dyDescent="0.35">
      <c r="A760" s="1">
        <v>42180</v>
      </c>
      <c r="B760">
        <v>750</v>
      </c>
    </row>
    <row r="761" spans="1:2" x14ac:dyDescent="0.35">
      <c r="A761" s="1">
        <v>42184</v>
      </c>
      <c r="B761">
        <v>525</v>
      </c>
    </row>
    <row r="762" spans="1:2" x14ac:dyDescent="0.35">
      <c r="A762" s="1">
        <v>42201</v>
      </c>
      <c r="B762">
        <v>125</v>
      </c>
    </row>
    <row r="763" spans="1:2" x14ac:dyDescent="0.35">
      <c r="A763" s="1">
        <v>42201</v>
      </c>
      <c r="B763">
        <v>300</v>
      </c>
    </row>
    <row r="764" spans="1:2" x14ac:dyDescent="0.35">
      <c r="A764" s="1">
        <v>42201</v>
      </c>
      <c r="B764">
        <v>-950</v>
      </c>
    </row>
    <row r="765" spans="1:2" x14ac:dyDescent="0.35">
      <c r="A765" s="1">
        <v>42201</v>
      </c>
      <c r="B765">
        <v>500</v>
      </c>
    </row>
    <row r="766" spans="1:2" x14ac:dyDescent="0.35">
      <c r="A766" s="1">
        <v>42201</v>
      </c>
      <c r="B766">
        <v>400</v>
      </c>
    </row>
    <row r="767" spans="1:2" x14ac:dyDescent="0.35">
      <c r="A767" s="1">
        <v>42201</v>
      </c>
      <c r="B767">
        <v>1050</v>
      </c>
    </row>
    <row r="768" spans="1:2" x14ac:dyDescent="0.35">
      <c r="A768" s="1">
        <v>42201</v>
      </c>
      <c r="B768">
        <v>1050</v>
      </c>
    </row>
    <row r="769" spans="1:2" x14ac:dyDescent="0.35">
      <c r="A769" s="1">
        <v>42201</v>
      </c>
      <c r="B769">
        <v>250</v>
      </c>
    </row>
    <row r="770" spans="1:2" x14ac:dyDescent="0.35">
      <c r="A770" s="1">
        <v>42201</v>
      </c>
      <c r="B770">
        <v>250</v>
      </c>
    </row>
    <row r="771" spans="1:2" x14ac:dyDescent="0.35">
      <c r="A771" s="1">
        <v>42201</v>
      </c>
      <c r="B771">
        <v>150</v>
      </c>
    </row>
    <row r="772" spans="1:2" x14ac:dyDescent="0.35">
      <c r="A772" s="1">
        <v>42201</v>
      </c>
      <c r="B772">
        <v>100</v>
      </c>
    </row>
    <row r="773" spans="1:2" x14ac:dyDescent="0.35">
      <c r="A773" s="1">
        <v>42201</v>
      </c>
      <c r="B773">
        <v>200</v>
      </c>
    </row>
    <row r="774" spans="1:2" x14ac:dyDescent="0.35">
      <c r="A774" s="1">
        <v>42201</v>
      </c>
      <c r="B774">
        <v>150</v>
      </c>
    </row>
    <row r="775" spans="1:2" x14ac:dyDescent="0.35">
      <c r="A775" s="1">
        <v>42201</v>
      </c>
      <c r="B775">
        <v>75</v>
      </c>
    </row>
    <row r="776" spans="1:2" x14ac:dyDescent="0.35">
      <c r="A776" s="1">
        <v>42201</v>
      </c>
      <c r="B776">
        <v>250</v>
      </c>
    </row>
    <row r="777" spans="1:2" x14ac:dyDescent="0.35">
      <c r="A777" s="1">
        <v>42201</v>
      </c>
      <c r="B777">
        <v>75</v>
      </c>
    </row>
    <row r="778" spans="1:2" x14ac:dyDescent="0.35">
      <c r="A778" s="1">
        <v>42201</v>
      </c>
      <c r="B778">
        <v>500</v>
      </c>
    </row>
    <row r="779" spans="1:2" x14ac:dyDescent="0.35">
      <c r="A779" s="1">
        <v>42201</v>
      </c>
      <c r="B779">
        <v>425</v>
      </c>
    </row>
    <row r="780" spans="1:2" x14ac:dyDescent="0.35">
      <c r="A780" s="1">
        <v>42206</v>
      </c>
      <c r="B780">
        <v>100</v>
      </c>
    </row>
    <row r="781" spans="1:2" x14ac:dyDescent="0.35">
      <c r="A781" s="1">
        <v>42209</v>
      </c>
      <c r="B781">
        <v>100</v>
      </c>
    </row>
    <row r="782" spans="1:2" x14ac:dyDescent="0.35">
      <c r="A782" s="1">
        <v>42226</v>
      </c>
      <c r="B782">
        <v>-125</v>
      </c>
    </row>
    <row r="783" spans="1:2" x14ac:dyDescent="0.35">
      <c r="A783" s="1">
        <v>42226</v>
      </c>
      <c r="B783">
        <v>950</v>
      </c>
    </row>
    <row r="784" spans="1:2" x14ac:dyDescent="0.35">
      <c r="A784" s="1">
        <v>42226</v>
      </c>
      <c r="B784">
        <v>1050</v>
      </c>
    </row>
    <row r="785" spans="1:2" x14ac:dyDescent="0.35">
      <c r="A785" s="1">
        <v>42226</v>
      </c>
      <c r="B785">
        <v>500</v>
      </c>
    </row>
    <row r="786" spans="1:2" x14ac:dyDescent="0.35">
      <c r="A786" s="1">
        <v>42226</v>
      </c>
      <c r="B786">
        <v>850</v>
      </c>
    </row>
    <row r="787" spans="1:2" x14ac:dyDescent="0.35">
      <c r="A787" s="1">
        <v>42247</v>
      </c>
      <c r="B787">
        <v>150</v>
      </c>
    </row>
    <row r="788" spans="1:2" x14ac:dyDescent="0.35">
      <c r="A788" s="1">
        <v>42247</v>
      </c>
      <c r="B788">
        <v>150</v>
      </c>
    </row>
    <row r="789" spans="1:2" x14ac:dyDescent="0.35">
      <c r="A789" s="1">
        <v>42247</v>
      </c>
      <c r="B789">
        <v>100</v>
      </c>
    </row>
    <row r="790" spans="1:2" x14ac:dyDescent="0.35">
      <c r="A790" s="1">
        <v>42247</v>
      </c>
      <c r="B790">
        <v>2100</v>
      </c>
    </row>
    <row r="791" spans="1:2" x14ac:dyDescent="0.35">
      <c r="A791" s="1">
        <v>42247</v>
      </c>
      <c r="B791">
        <v>500</v>
      </c>
    </row>
    <row r="792" spans="1:2" x14ac:dyDescent="0.35">
      <c r="A792" s="1">
        <v>42247</v>
      </c>
      <c r="B792">
        <v>600</v>
      </c>
    </row>
    <row r="793" spans="1:2" x14ac:dyDescent="0.35">
      <c r="A793" s="1">
        <v>42247</v>
      </c>
      <c r="B793">
        <v>550</v>
      </c>
    </row>
    <row r="794" spans="1:2" x14ac:dyDescent="0.35">
      <c r="A794" s="1">
        <v>42247</v>
      </c>
      <c r="B794">
        <v>500</v>
      </c>
    </row>
    <row r="795" spans="1:2" x14ac:dyDescent="0.35">
      <c r="A795" s="1">
        <v>42247</v>
      </c>
      <c r="B795">
        <v>475</v>
      </c>
    </row>
    <row r="796" spans="1:2" x14ac:dyDescent="0.35">
      <c r="A796" s="1">
        <v>42264</v>
      </c>
      <c r="B796">
        <v>100</v>
      </c>
    </row>
    <row r="797" spans="1:2" x14ac:dyDescent="0.35">
      <c r="A797" s="1">
        <v>42264</v>
      </c>
      <c r="B797">
        <v>-25</v>
      </c>
    </row>
    <row r="798" spans="1:2" x14ac:dyDescent="0.35">
      <c r="A798" s="1">
        <v>42264</v>
      </c>
      <c r="B798">
        <v>100</v>
      </c>
    </row>
    <row r="799" spans="1:2" x14ac:dyDescent="0.35">
      <c r="A799" s="1">
        <v>42264</v>
      </c>
      <c r="B799">
        <v>25</v>
      </c>
    </row>
    <row r="800" spans="1:2" x14ac:dyDescent="0.35">
      <c r="A800" s="1">
        <v>42264</v>
      </c>
      <c r="B800">
        <v>75</v>
      </c>
    </row>
    <row r="801" spans="1:2" x14ac:dyDescent="0.35">
      <c r="A801" s="1">
        <v>42271</v>
      </c>
      <c r="B801">
        <v>325</v>
      </c>
    </row>
    <row r="802" spans="1:2" x14ac:dyDescent="0.35">
      <c r="A802" s="1">
        <v>42271</v>
      </c>
      <c r="B802">
        <v>825</v>
      </c>
    </row>
    <row r="803" spans="1:2" x14ac:dyDescent="0.35">
      <c r="A803" s="1">
        <v>42272</v>
      </c>
      <c r="B803">
        <v>100</v>
      </c>
    </row>
    <row r="804" spans="1:2" x14ac:dyDescent="0.35">
      <c r="A804" s="1">
        <v>42279</v>
      </c>
      <c r="B804">
        <v>50</v>
      </c>
    </row>
    <row r="805" spans="1:2" x14ac:dyDescent="0.35">
      <c r="A805" s="1">
        <v>42279</v>
      </c>
      <c r="B805">
        <v>75</v>
      </c>
    </row>
    <row r="806" spans="1:2" x14ac:dyDescent="0.35">
      <c r="A806" s="1">
        <v>42292</v>
      </c>
      <c r="B806">
        <v>250</v>
      </c>
    </row>
    <row r="807" spans="1:2" x14ac:dyDescent="0.35">
      <c r="A807" s="1">
        <v>42292</v>
      </c>
      <c r="B807">
        <v>500</v>
      </c>
    </row>
    <row r="808" spans="1:2" x14ac:dyDescent="0.35">
      <c r="A808" s="1">
        <v>42292</v>
      </c>
      <c r="B808">
        <v>1050</v>
      </c>
    </row>
    <row r="809" spans="1:2" x14ac:dyDescent="0.35">
      <c r="A809" s="1">
        <v>42296</v>
      </c>
      <c r="B809">
        <v>550</v>
      </c>
    </row>
    <row r="810" spans="1:2" x14ac:dyDescent="0.35">
      <c r="A810" s="1">
        <v>42296</v>
      </c>
      <c r="B810">
        <v>500</v>
      </c>
    </row>
    <row r="811" spans="1:2" x14ac:dyDescent="0.35">
      <c r="A811" s="1">
        <v>42296</v>
      </c>
      <c r="B811">
        <v>250</v>
      </c>
    </row>
    <row r="812" spans="1:2" x14ac:dyDescent="0.35">
      <c r="A812" s="1">
        <v>42296</v>
      </c>
      <c r="B812">
        <v>350</v>
      </c>
    </row>
    <row r="813" spans="1:2" x14ac:dyDescent="0.35">
      <c r="A813" s="1">
        <v>42296</v>
      </c>
      <c r="B813">
        <v>650</v>
      </c>
    </row>
    <row r="814" spans="1:2" x14ac:dyDescent="0.35">
      <c r="A814" s="1">
        <v>42307</v>
      </c>
      <c r="B814">
        <v>100</v>
      </c>
    </row>
    <row r="815" spans="1:2" x14ac:dyDescent="0.35">
      <c r="A815" s="1">
        <v>42307</v>
      </c>
      <c r="B815">
        <v>200</v>
      </c>
    </row>
    <row r="816" spans="1:2" x14ac:dyDescent="0.35">
      <c r="A816" s="1">
        <v>42331</v>
      </c>
      <c r="B816">
        <v>100</v>
      </c>
    </row>
    <row r="817" spans="1:2" x14ac:dyDescent="0.35">
      <c r="A817" s="1">
        <v>42331</v>
      </c>
      <c r="B817">
        <v>150</v>
      </c>
    </row>
    <row r="818" spans="1:2" x14ac:dyDescent="0.35">
      <c r="A818" s="1">
        <v>42331</v>
      </c>
      <c r="B818">
        <v>50</v>
      </c>
    </row>
    <row r="819" spans="1:2" x14ac:dyDescent="0.35">
      <c r="A819" s="1">
        <v>42331</v>
      </c>
      <c r="B819">
        <v>100</v>
      </c>
    </row>
    <row r="820" spans="1:2" x14ac:dyDescent="0.35">
      <c r="A820" s="1">
        <v>42331</v>
      </c>
      <c r="B820">
        <v>125</v>
      </c>
    </row>
    <row r="821" spans="1:2" x14ac:dyDescent="0.35">
      <c r="A821" s="1">
        <v>42331</v>
      </c>
      <c r="B821">
        <v>200</v>
      </c>
    </row>
    <row r="822" spans="1:2" x14ac:dyDescent="0.35">
      <c r="A822" s="1">
        <v>42331</v>
      </c>
      <c r="B822">
        <v>50</v>
      </c>
    </row>
    <row r="823" spans="1:2" x14ac:dyDescent="0.35">
      <c r="A823" s="1">
        <v>42331</v>
      </c>
      <c r="B823">
        <v>100</v>
      </c>
    </row>
    <row r="824" spans="1:2" x14ac:dyDescent="0.35">
      <c r="A824" s="1">
        <v>42331</v>
      </c>
      <c r="B824">
        <v>400</v>
      </c>
    </row>
    <row r="825" spans="1:2" x14ac:dyDescent="0.35">
      <c r="A825" s="1">
        <v>42331</v>
      </c>
      <c r="B825">
        <v>500</v>
      </c>
    </row>
    <row r="826" spans="1:2" x14ac:dyDescent="0.35">
      <c r="A826" s="1">
        <v>42331</v>
      </c>
      <c r="B826">
        <v>500</v>
      </c>
    </row>
    <row r="827" spans="1:2" x14ac:dyDescent="0.35">
      <c r="A827" s="1">
        <v>42331</v>
      </c>
      <c r="B827">
        <v>250</v>
      </c>
    </row>
    <row r="828" spans="1:2" x14ac:dyDescent="0.35">
      <c r="A828" s="1">
        <v>42331</v>
      </c>
      <c r="B828">
        <v>-100</v>
      </c>
    </row>
    <row r="829" spans="1:2" x14ac:dyDescent="0.35">
      <c r="A829" s="1">
        <v>42331</v>
      </c>
      <c r="B829">
        <v>50</v>
      </c>
    </row>
    <row r="830" spans="1:2" x14ac:dyDescent="0.35">
      <c r="A830" s="1">
        <v>42331</v>
      </c>
      <c r="B830">
        <v>250</v>
      </c>
    </row>
    <row r="831" spans="1:2" x14ac:dyDescent="0.35">
      <c r="A831" s="1">
        <v>42331</v>
      </c>
      <c r="B831">
        <v>250</v>
      </c>
    </row>
    <row r="832" spans="1:2" x14ac:dyDescent="0.35">
      <c r="A832" s="1">
        <v>42331</v>
      </c>
      <c r="B832">
        <v>400</v>
      </c>
    </row>
    <row r="833" spans="1:2" x14ac:dyDescent="0.35">
      <c r="A833" s="1">
        <v>42331</v>
      </c>
      <c r="B833">
        <v>1500</v>
      </c>
    </row>
    <row r="834" spans="1:2" x14ac:dyDescent="0.35">
      <c r="A834" s="1">
        <v>42331</v>
      </c>
      <c r="B834">
        <v>200</v>
      </c>
    </row>
    <row r="835" spans="1:2" x14ac:dyDescent="0.35">
      <c r="A835" s="1">
        <v>42331</v>
      </c>
      <c r="B835">
        <v>500</v>
      </c>
    </row>
    <row r="836" spans="1:2" x14ac:dyDescent="0.35">
      <c r="A836" s="1">
        <v>42333</v>
      </c>
      <c r="B836">
        <v>1050</v>
      </c>
    </row>
    <row r="837" spans="1:2" x14ac:dyDescent="0.35">
      <c r="A837" s="1">
        <v>42334</v>
      </c>
      <c r="B837">
        <v>50</v>
      </c>
    </row>
    <row r="838" spans="1:2" x14ac:dyDescent="0.35">
      <c r="A838" s="1">
        <v>42334</v>
      </c>
      <c r="B838">
        <v>300</v>
      </c>
    </row>
    <row r="839" spans="1:2" x14ac:dyDescent="0.35">
      <c r="A839" s="1">
        <v>42338</v>
      </c>
      <c r="B839">
        <v>1050</v>
      </c>
    </row>
    <row r="840" spans="1:2" x14ac:dyDescent="0.35">
      <c r="A840" s="1">
        <v>42340</v>
      </c>
      <c r="B840">
        <v>50</v>
      </c>
    </row>
    <row r="841" spans="1:2" x14ac:dyDescent="0.35">
      <c r="A841" s="1">
        <v>42346</v>
      </c>
      <c r="B841">
        <v>75</v>
      </c>
    </row>
    <row r="842" spans="1:2" x14ac:dyDescent="0.35">
      <c r="A842" s="1">
        <v>42360</v>
      </c>
      <c r="B842">
        <v>25</v>
      </c>
    </row>
    <row r="843" spans="1:2" x14ac:dyDescent="0.35">
      <c r="A843" s="1">
        <v>42360</v>
      </c>
      <c r="B843">
        <v>500</v>
      </c>
    </row>
    <row r="844" spans="1:2" x14ac:dyDescent="0.35">
      <c r="A844" s="1">
        <v>42360</v>
      </c>
      <c r="B844">
        <v>500</v>
      </c>
    </row>
    <row r="845" spans="1:2" x14ac:dyDescent="0.35">
      <c r="A845" s="1">
        <v>42360</v>
      </c>
      <c r="B845">
        <v>350</v>
      </c>
    </row>
    <row r="846" spans="1:2" x14ac:dyDescent="0.35">
      <c r="A846" s="1">
        <v>42360</v>
      </c>
      <c r="B846">
        <v>1050</v>
      </c>
    </row>
    <row r="847" spans="1:2" x14ac:dyDescent="0.35">
      <c r="A847" s="1">
        <v>42360</v>
      </c>
      <c r="B847">
        <v>875</v>
      </c>
    </row>
    <row r="848" spans="1:2" x14ac:dyDescent="0.35">
      <c r="A848" s="1">
        <v>42366</v>
      </c>
      <c r="B848">
        <v>100</v>
      </c>
    </row>
    <row r="849" spans="1:2" x14ac:dyDescent="0.35">
      <c r="A849" s="1">
        <v>42366</v>
      </c>
      <c r="B849">
        <v>400</v>
      </c>
    </row>
    <row r="850" spans="1:2" x14ac:dyDescent="0.35">
      <c r="A850" s="1">
        <v>42368</v>
      </c>
      <c r="B850">
        <v>1100</v>
      </c>
    </row>
    <row r="851" spans="1:2" x14ac:dyDescent="0.35">
      <c r="A851" s="1">
        <v>42368</v>
      </c>
      <c r="B851">
        <v>750</v>
      </c>
    </row>
    <row r="852" spans="1:2" x14ac:dyDescent="0.35">
      <c r="A852" s="1">
        <v>42368</v>
      </c>
      <c r="B852">
        <v>-1645</v>
      </c>
    </row>
    <row r="853" spans="1:2" x14ac:dyDescent="0.35">
      <c r="A853" s="1">
        <v>42368</v>
      </c>
      <c r="B853">
        <v>1645</v>
      </c>
    </row>
    <row r="854" spans="1:2" x14ac:dyDescent="0.35">
      <c r="A854" s="1">
        <v>42417</v>
      </c>
      <c r="B854">
        <v>550</v>
      </c>
    </row>
    <row r="855" spans="1:2" x14ac:dyDescent="0.35">
      <c r="A855" s="1">
        <v>42417</v>
      </c>
      <c r="B855">
        <v>500</v>
      </c>
    </row>
    <row r="856" spans="1:2" x14ac:dyDescent="0.35">
      <c r="A856" s="1">
        <v>42417</v>
      </c>
      <c r="B856">
        <v>750</v>
      </c>
    </row>
    <row r="857" spans="1:2" x14ac:dyDescent="0.35">
      <c r="A857" s="1">
        <v>42419</v>
      </c>
      <c r="B857">
        <v>350</v>
      </c>
    </row>
    <row r="858" spans="1:2" x14ac:dyDescent="0.35">
      <c r="A858" s="1">
        <v>42419</v>
      </c>
      <c r="B858">
        <v>200</v>
      </c>
    </row>
    <row r="859" spans="1:2" x14ac:dyDescent="0.35">
      <c r="A859" s="1">
        <v>42419</v>
      </c>
      <c r="B859">
        <v>-100</v>
      </c>
    </row>
    <row r="860" spans="1:2" x14ac:dyDescent="0.35">
      <c r="A860" s="1">
        <v>42515</v>
      </c>
      <c r="B860">
        <v>1850</v>
      </c>
    </row>
    <row r="861" spans="1:2" x14ac:dyDescent="0.35">
      <c r="A861" s="1">
        <v>42515</v>
      </c>
      <c r="B861">
        <v>125</v>
      </c>
    </row>
    <row r="862" spans="1:2" x14ac:dyDescent="0.35">
      <c r="A862" s="1">
        <v>42529</v>
      </c>
      <c r="B862">
        <v>250</v>
      </c>
    </row>
    <row r="863" spans="1:2" x14ac:dyDescent="0.35">
      <c r="A863" s="1">
        <v>42529</v>
      </c>
      <c r="B863">
        <v>1050</v>
      </c>
    </row>
    <row r="864" spans="1:2" x14ac:dyDescent="0.35">
      <c r="A864" s="1">
        <v>42536</v>
      </c>
      <c r="B864">
        <v>125</v>
      </c>
    </row>
    <row r="865" spans="1:2" x14ac:dyDescent="0.35">
      <c r="A865" s="1">
        <v>42536</v>
      </c>
      <c r="B865">
        <v>725</v>
      </c>
    </row>
    <row r="866" spans="1:2" x14ac:dyDescent="0.35">
      <c r="A866" s="1">
        <v>42536</v>
      </c>
      <c r="B866">
        <v>150</v>
      </c>
    </row>
    <row r="867" spans="1:2" x14ac:dyDescent="0.35">
      <c r="A867" s="1">
        <v>42536</v>
      </c>
      <c r="B867">
        <v>50</v>
      </c>
    </row>
    <row r="868" spans="1:2" x14ac:dyDescent="0.35">
      <c r="A868" s="1">
        <v>42544</v>
      </c>
      <c r="B868">
        <v>150</v>
      </c>
    </row>
    <row r="869" spans="1:2" x14ac:dyDescent="0.35">
      <c r="A869" s="1">
        <v>42571</v>
      </c>
      <c r="B869">
        <v>500</v>
      </c>
    </row>
    <row r="870" spans="1:2" x14ac:dyDescent="0.35">
      <c r="A870" s="1">
        <v>42571</v>
      </c>
      <c r="B870">
        <v>50</v>
      </c>
    </row>
    <row r="871" spans="1:2" x14ac:dyDescent="0.35">
      <c r="A871" s="1">
        <v>42571</v>
      </c>
      <c r="B871">
        <v>500</v>
      </c>
    </row>
    <row r="872" spans="1:2" x14ac:dyDescent="0.35">
      <c r="A872" s="1">
        <v>42571</v>
      </c>
      <c r="B872">
        <v>400</v>
      </c>
    </row>
    <row r="873" spans="1:2" x14ac:dyDescent="0.35">
      <c r="A873" s="1">
        <v>42571</v>
      </c>
      <c r="B873">
        <v>400</v>
      </c>
    </row>
    <row r="874" spans="1:2" x14ac:dyDescent="0.35">
      <c r="A874" s="1">
        <v>42571</v>
      </c>
      <c r="B874">
        <v>600</v>
      </c>
    </row>
    <row r="875" spans="1:2" x14ac:dyDescent="0.35">
      <c r="A875" s="1">
        <v>42573</v>
      </c>
      <c r="B875">
        <v>50</v>
      </c>
    </row>
    <row r="876" spans="1:2" x14ac:dyDescent="0.35">
      <c r="A876" s="1">
        <v>42592</v>
      </c>
      <c r="B876">
        <v>1050</v>
      </c>
    </row>
    <row r="877" spans="1:2" x14ac:dyDescent="0.35">
      <c r="A877" s="1">
        <v>42620</v>
      </c>
      <c r="B877">
        <v>1050</v>
      </c>
    </row>
    <row r="878" spans="1:2" x14ac:dyDescent="0.35">
      <c r="A878" s="1">
        <v>42620</v>
      </c>
      <c r="B878">
        <v>350</v>
      </c>
    </row>
    <row r="879" spans="1:2" x14ac:dyDescent="0.35">
      <c r="A879" s="1">
        <v>42620</v>
      </c>
      <c r="B879">
        <v>250</v>
      </c>
    </row>
    <row r="880" spans="1:2" x14ac:dyDescent="0.35">
      <c r="A880" s="1">
        <v>42620</v>
      </c>
      <c r="B880">
        <v>150</v>
      </c>
    </row>
    <row r="881" spans="1:2" x14ac:dyDescent="0.35">
      <c r="A881" s="1">
        <v>42620</v>
      </c>
      <c r="B881">
        <v>250</v>
      </c>
    </row>
    <row r="882" spans="1:2" x14ac:dyDescent="0.35">
      <c r="A882" s="1">
        <v>42620</v>
      </c>
      <c r="B882">
        <v>200</v>
      </c>
    </row>
    <row r="883" spans="1:2" x14ac:dyDescent="0.35">
      <c r="A883" s="1">
        <v>42620</v>
      </c>
      <c r="B883">
        <v>175</v>
      </c>
    </row>
    <row r="884" spans="1:2" x14ac:dyDescent="0.35">
      <c r="A884" s="1">
        <v>42620</v>
      </c>
      <c r="B884">
        <v>200</v>
      </c>
    </row>
    <row r="885" spans="1:2" x14ac:dyDescent="0.35">
      <c r="A885" s="1">
        <v>42620</v>
      </c>
      <c r="B885">
        <v>250</v>
      </c>
    </row>
    <row r="886" spans="1:2" x14ac:dyDescent="0.35">
      <c r="A886" s="1">
        <v>42620</v>
      </c>
      <c r="B886">
        <v>175</v>
      </c>
    </row>
    <row r="887" spans="1:2" x14ac:dyDescent="0.35">
      <c r="A887" s="1">
        <v>42620</v>
      </c>
      <c r="B887">
        <v>500</v>
      </c>
    </row>
    <row r="888" spans="1:2" x14ac:dyDescent="0.35">
      <c r="A888" s="1">
        <v>42620</v>
      </c>
      <c r="B888">
        <v>1050</v>
      </c>
    </row>
    <row r="889" spans="1:2" x14ac:dyDescent="0.35">
      <c r="A889" s="1">
        <v>42620</v>
      </c>
      <c r="B889">
        <v>850</v>
      </c>
    </row>
    <row r="890" spans="1:2" x14ac:dyDescent="0.35">
      <c r="A890" s="1">
        <v>42620</v>
      </c>
      <c r="B890">
        <v>1050</v>
      </c>
    </row>
    <row r="891" spans="1:2" x14ac:dyDescent="0.35">
      <c r="A891" s="1">
        <v>42620</v>
      </c>
      <c r="B891">
        <v>350</v>
      </c>
    </row>
    <row r="892" spans="1:2" x14ac:dyDescent="0.35">
      <c r="A892" s="1">
        <v>42620</v>
      </c>
      <c r="B892">
        <v>500</v>
      </c>
    </row>
    <row r="893" spans="1:2" x14ac:dyDescent="0.35">
      <c r="A893" s="1">
        <v>42620</v>
      </c>
      <c r="B893">
        <v>1050</v>
      </c>
    </row>
    <row r="894" spans="1:2" x14ac:dyDescent="0.35">
      <c r="A894" s="1">
        <v>42717</v>
      </c>
      <c r="B894">
        <v>250</v>
      </c>
    </row>
    <row r="895" spans="1:2" x14ac:dyDescent="0.35">
      <c r="A895" s="1">
        <v>42717</v>
      </c>
      <c r="B895">
        <v>500</v>
      </c>
    </row>
    <row r="896" spans="1:2" x14ac:dyDescent="0.35">
      <c r="A896" s="1">
        <v>42717</v>
      </c>
      <c r="B896">
        <v>450</v>
      </c>
    </row>
    <row r="897" spans="1:2" x14ac:dyDescent="0.35">
      <c r="A897" s="1">
        <v>42717</v>
      </c>
      <c r="B897">
        <v>550</v>
      </c>
    </row>
    <row r="898" spans="1:2" x14ac:dyDescent="0.35">
      <c r="A898" s="1">
        <v>42717</v>
      </c>
      <c r="B898">
        <v>1050</v>
      </c>
    </row>
    <row r="899" spans="1:2" x14ac:dyDescent="0.35">
      <c r="A899" s="1">
        <v>42717</v>
      </c>
      <c r="B899">
        <v>200</v>
      </c>
    </row>
    <row r="900" spans="1:2" x14ac:dyDescent="0.35">
      <c r="A900" s="1">
        <v>42717</v>
      </c>
      <c r="B900">
        <v>550</v>
      </c>
    </row>
    <row r="901" spans="1:2" x14ac:dyDescent="0.35">
      <c r="A901" s="1">
        <v>42717</v>
      </c>
      <c r="B901">
        <v>2100</v>
      </c>
    </row>
    <row r="902" spans="1:2" x14ac:dyDescent="0.35">
      <c r="A902" s="1">
        <v>42717</v>
      </c>
      <c r="B902">
        <v>100</v>
      </c>
    </row>
    <row r="903" spans="1:2" x14ac:dyDescent="0.35">
      <c r="A903" s="1">
        <v>42717</v>
      </c>
      <c r="B903">
        <v>125</v>
      </c>
    </row>
    <row r="904" spans="1:2" x14ac:dyDescent="0.35">
      <c r="A904" s="1">
        <v>42717</v>
      </c>
      <c r="B904">
        <v>500</v>
      </c>
    </row>
    <row r="905" spans="1:2" x14ac:dyDescent="0.35">
      <c r="A905" s="1">
        <v>42717</v>
      </c>
      <c r="B905">
        <v>375</v>
      </c>
    </row>
    <row r="906" spans="1:2" x14ac:dyDescent="0.35">
      <c r="A906" s="1">
        <v>42717</v>
      </c>
      <c r="B906">
        <v>550</v>
      </c>
    </row>
    <row r="907" spans="1:2" x14ac:dyDescent="0.35">
      <c r="A907" s="1">
        <v>42717</v>
      </c>
      <c r="B907">
        <v>75</v>
      </c>
    </row>
    <row r="908" spans="1:2" x14ac:dyDescent="0.35">
      <c r="A908" s="1">
        <v>42717</v>
      </c>
      <c r="B908">
        <v>100</v>
      </c>
    </row>
    <row r="909" spans="1:2" x14ac:dyDescent="0.35">
      <c r="A909" s="1">
        <v>42717</v>
      </c>
      <c r="B909">
        <v>1050</v>
      </c>
    </row>
    <row r="910" spans="1:2" x14ac:dyDescent="0.35">
      <c r="A910" s="1">
        <v>42718</v>
      </c>
      <c r="B910">
        <v>250</v>
      </c>
    </row>
    <row r="911" spans="1:2" x14ac:dyDescent="0.35">
      <c r="A911" s="1">
        <v>42725</v>
      </c>
      <c r="B911">
        <v>1050</v>
      </c>
    </row>
    <row r="912" spans="1:2" x14ac:dyDescent="0.35">
      <c r="A912" s="1">
        <v>42740</v>
      </c>
      <c r="B912">
        <v>1050</v>
      </c>
    </row>
    <row r="913" spans="1:2" x14ac:dyDescent="0.35">
      <c r="A913" s="1">
        <v>42740</v>
      </c>
      <c r="B913">
        <v>125</v>
      </c>
    </row>
    <row r="914" spans="1:2" x14ac:dyDescent="0.35">
      <c r="A914" s="1">
        <v>42740</v>
      </c>
      <c r="B914">
        <v>100</v>
      </c>
    </row>
    <row r="915" spans="1:2" x14ac:dyDescent="0.35">
      <c r="A915" s="1">
        <v>42740</v>
      </c>
      <c r="B915">
        <v>25</v>
      </c>
    </row>
    <row r="916" spans="1:2" x14ac:dyDescent="0.35">
      <c r="A916" s="1">
        <v>42740</v>
      </c>
      <c r="B916">
        <v>75</v>
      </c>
    </row>
    <row r="917" spans="1:2" x14ac:dyDescent="0.35">
      <c r="A917" s="1">
        <v>42740</v>
      </c>
      <c r="B917">
        <v>1250</v>
      </c>
    </row>
    <row r="918" spans="1:2" x14ac:dyDescent="0.35">
      <c r="A918" s="1">
        <v>42740</v>
      </c>
      <c r="B918">
        <v>100</v>
      </c>
    </row>
    <row r="919" spans="1:2" x14ac:dyDescent="0.35">
      <c r="A919" s="1">
        <v>42740</v>
      </c>
      <c r="B919">
        <v>500</v>
      </c>
    </row>
    <row r="920" spans="1:2" x14ac:dyDescent="0.35">
      <c r="A920" s="1">
        <v>42740</v>
      </c>
      <c r="B920">
        <v>150</v>
      </c>
    </row>
    <row r="921" spans="1:2" x14ac:dyDescent="0.35">
      <c r="A921" s="1">
        <v>42740</v>
      </c>
      <c r="B921">
        <v>250</v>
      </c>
    </row>
    <row r="922" spans="1:2" x14ac:dyDescent="0.35">
      <c r="A922" s="1">
        <v>42740</v>
      </c>
      <c r="B922">
        <v>25</v>
      </c>
    </row>
    <row r="923" spans="1:2" x14ac:dyDescent="0.35">
      <c r="A923" s="1">
        <v>42740</v>
      </c>
      <c r="B923">
        <v>150</v>
      </c>
    </row>
    <row r="924" spans="1:2" x14ac:dyDescent="0.35">
      <c r="A924" s="1">
        <v>42740</v>
      </c>
      <c r="B924">
        <v>1300</v>
      </c>
    </row>
    <row r="925" spans="1:2" x14ac:dyDescent="0.35">
      <c r="A925" s="1">
        <v>42740</v>
      </c>
      <c r="B925">
        <v>50</v>
      </c>
    </row>
    <row r="926" spans="1:2" x14ac:dyDescent="0.35">
      <c r="A926" s="1">
        <v>42740</v>
      </c>
      <c r="B926">
        <v>400</v>
      </c>
    </row>
    <row r="927" spans="1:2" x14ac:dyDescent="0.35">
      <c r="A927" s="1">
        <v>42740</v>
      </c>
      <c r="B927">
        <v>350</v>
      </c>
    </row>
    <row r="928" spans="1:2" x14ac:dyDescent="0.35">
      <c r="A928" s="1">
        <v>42755</v>
      </c>
      <c r="B928">
        <v>1050</v>
      </c>
    </row>
    <row r="929" spans="1:2" x14ac:dyDescent="0.35">
      <c r="A929" s="1">
        <v>42755</v>
      </c>
      <c r="B929">
        <v>250</v>
      </c>
    </row>
    <row r="930" spans="1:2" x14ac:dyDescent="0.35">
      <c r="A930" s="1">
        <v>42756</v>
      </c>
      <c r="B930">
        <v>400</v>
      </c>
    </row>
    <row r="931" spans="1:2" x14ac:dyDescent="0.35">
      <c r="A931" s="1">
        <v>42756</v>
      </c>
      <c r="B931">
        <v>1700</v>
      </c>
    </row>
    <row r="932" spans="1:2" x14ac:dyDescent="0.35">
      <c r="A932" s="1">
        <v>42756</v>
      </c>
      <c r="B932">
        <v>600</v>
      </c>
    </row>
    <row r="933" spans="1:2" x14ac:dyDescent="0.35">
      <c r="A933" s="1">
        <v>42756</v>
      </c>
      <c r="B933">
        <v>1600</v>
      </c>
    </row>
    <row r="934" spans="1:2" x14ac:dyDescent="0.35">
      <c r="A934" s="1">
        <v>42756</v>
      </c>
      <c r="B934">
        <v>400</v>
      </c>
    </row>
    <row r="935" spans="1:2" x14ac:dyDescent="0.35">
      <c r="A935" s="1">
        <v>42756</v>
      </c>
      <c r="B935">
        <v>250</v>
      </c>
    </row>
    <row r="936" spans="1:2" x14ac:dyDescent="0.35">
      <c r="A936" s="1">
        <v>42756</v>
      </c>
      <c r="B936">
        <v>-700</v>
      </c>
    </row>
    <row r="937" spans="1:2" x14ac:dyDescent="0.35">
      <c r="A937" s="1">
        <v>42801</v>
      </c>
      <c r="B937">
        <v>300</v>
      </c>
    </row>
    <row r="938" spans="1:2" x14ac:dyDescent="0.35">
      <c r="A938" s="1">
        <v>42801</v>
      </c>
      <c r="B938">
        <v>75</v>
      </c>
    </row>
    <row r="939" spans="1:2" x14ac:dyDescent="0.35">
      <c r="A939" s="1">
        <v>42801</v>
      </c>
      <c r="B939">
        <v>50</v>
      </c>
    </row>
    <row r="940" spans="1:2" x14ac:dyDescent="0.35">
      <c r="A940" s="1">
        <v>42801</v>
      </c>
      <c r="B940">
        <v>500</v>
      </c>
    </row>
    <row r="941" spans="1:2" x14ac:dyDescent="0.35">
      <c r="A941" s="1">
        <v>42801</v>
      </c>
      <c r="B941">
        <v>500</v>
      </c>
    </row>
    <row r="942" spans="1:2" x14ac:dyDescent="0.35">
      <c r="A942" s="1">
        <v>42801</v>
      </c>
      <c r="B942">
        <v>125</v>
      </c>
    </row>
    <row r="943" spans="1:2" x14ac:dyDescent="0.35">
      <c r="A943" s="1">
        <v>42801</v>
      </c>
      <c r="B943">
        <v>175</v>
      </c>
    </row>
    <row r="944" spans="1:2" x14ac:dyDescent="0.35">
      <c r="A944" s="1">
        <v>42801</v>
      </c>
      <c r="B944">
        <v>1050</v>
      </c>
    </row>
    <row r="945" spans="1:2" x14ac:dyDescent="0.35">
      <c r="A945" s="1">
        <v>42801</v>
      </c>
      <c r="B945">
        <v>75</v>
      </c>
    </row>
    <row r="946" spans="1:2" x14ac:dyDescent="0.35">
      <c r="A946" s="1">
        <v>42830</v>
      </c>
      <c r="B946">
        <v>1325</v>
      </c>
    </row>
    <row r="947" spans="1:2" x14ac:dyDescent="0.35">
      <c r="A947" s="1">
        <v>42830</v>
      </c>
      <c r="B947">
        <v>400</v>
      </c>
    </row>
    <row r="948" spans="1:2" x14ac:dyDescent="0.35">
      <c r="A948" s="1">
        <v>42830</v>
      </c>
      <c r="B948">
        <v>600</v>
      </c>
    </row>
    <row r="949" spans="1:2" x14ac:dyDescent="0.35">
      <c r="A949" s="1">
        <v>42830</v>
      </c>
      <c r="B949">
        <v>250</v>
      </c>
    </row>
    <row r="950" spans="1:2" x14ac:dyDescent="0.35">
      <c r="A950" s="1">
        <v>42830</v>
      </c>
      <c r="B950">
        <v>375</v>
      </c>
    </row>
    <row r="951" spans="1:2" x14ac:dyDescent="0.35">
      <c r="A951" s="1">
        <v>42830</v>
      </c>
      <c r="B951">
        <v>1125</v>
      </c>
    </row>
    <row r="952" spans="1:2" x14ac:dyDescent="0.35">
      <c r="A952" s="1">
        <v>42830</v>
      </c>
      <c r="B952">
        <v>200</v>
      </c>
    </row>
    <row r="953" spans="1:2" x14ac:dyDescent="0.35">
      <c r="A953" s="1">
        <v>42830</v>
      </c>
      <c r="B953">
        <v>200</v>
      </c>
    </row>
    <row r="954" spans="1:2" x14ac:dyDescent="0.35">
      <c r="A954" s="1">
        <v>42849</v>
      </c>
      <c r="B954">
        <v>50</v>
      </c>
    </row>
    <row r="955" spans="1:2" x14ac:dyDescent="0.35">
      <c r="A955" s="1">
        <v>42865</v>
      </c>
      <c r="B955">
        <v>25</v>
      </c>
    </row>
    <row r="956" spans="1:2" x14ac:dyDescent="0.35">
      <c r="A956" s="1">
        <v>42865</v>
      </c>
      <c r="B956">
        <v>50</v>
      </c>
    </row>
    <row r="957" spans="1:2" x14ac:dyDescent="0.35">
      <c r="A957" s="1">
        <v>42865</v>
      </c>
      <c r="B957">
        <v>250</v>
      </c>
    </row>
    <row r="958" spans="1:2" x14ac:dyDescent="0.35">
      <c r="A958" s="1">
        <v>42865</v>
      </c>
      <c r="B958">
        <v>250</v>
      </c>
    </row>
    <row r="959" spans="1:2" x14ac:dyDescent="0.35">
      <c r="A959" s="1">
        <v>42865</v>
      </c>
      <c r="B959">
        <v>1050</v>
      </c>
    </row>
    <row r="960" spans="1:2" x14ac:dyDescent="0.35">
      <c r="A960" s="1">
        <v>42865</v>
      </c>
      <c r="B960">
        <v>500</v>
      </c>
    </row>
    <row r="961" spans="1:2" x14ac:dyDescent="0.35">
      <c r="A961" s="1">
        <v>42865</v>
      </c>
      <c r="B961">
        <v>300</v>
      </c>
    </row>
    <row r="962" spans="1:2" x14ac:dyDescent="0.35">
      <c r="A962" s="1">
        <v>42865</v>
      </c>
      <c r="B962">
        <v>450</v>
      </c>
    </row>
    <row r="963" spans="1:2" x14ac:dyDescent="0.35">
      <c r="A963" s="1">
        <v>42865</v>
      </c>
      <c r="B963">
        <v>300</v>
      </c>
    </row>
    <row r="964" spans="1:2" x14ac:dyDescent="0.35">
      <c r="A964" s="1">
        <v>42865</v>
      </c>
      <c r="B964">
        <v>425</v>
      </c>
    </row>
    <row r="965" spans="1:2" x14ac:dyDescent="0.35">
      <c r="A965" s="1">
        <v>42867</v>
      </c>
      <c r="B965">
        <v>1050</v>
      </c>
    </row>
    <row r="966" spans="1:2" x14ac:dyDescent="0.35">
      <c r="A966" s="1">
        <v>42867</v>
      </c>
      <c r="B966">
        <v>1050</v>
      </c>
    </row>
    <row r="967" spans="1:2" x14ac:dyDescent="0.35">
      <c r="A967" s="1">
        <v>42867</v>
      </c>
      <c r="B967">
        <v>1050</v>
      </c>
    </row>
    <row r="968" spans="1:2" x14ac:dyDescent="0.35">
      <c r="A968" s="1">
        <v>42867</v>
      </c>
      <c r="B968">
        <v>250</v>
      </c>
    </row>
    <row r="969" spans="1:2" x14ac:dyDescent="0.35">
      <c r="A969" s="1">
        <v>42867</v>
      </c>
      <c r="B969">
        <v>300</v>
      </c>
    </row>
    <row r="970" spans="1:2" x14ac:dyDescent="0.35">
      <c r="A970" s="1">
        <v>42867</v>
      </c>
      <c r="B970">
        <v>500</v>
      </c>
    </row>
    <row r="971" spans="1:2" x14ac:dyDescent="0.35">
      <c r="A971" s="1">
        <v>42867</v>
      </c>
      <c r="B971">
        <v>750</v>
      </c>
    </row>
    <row r="972" spans="1:2" x14ac:dyDescent="0.35">
      <c r="A972" s="1">
        <v>42867</v>
      </c>
      <c r="B972">
        <v>50</v>
      </c>
    </row>
    <row r="973" spans="1:2" x14ac:dyDescent="0.35">
      <c r="A973" s="1">
        <v>42867</v>
      </c>
      <c r="B973">
        <v>250</v>
      </c>
    </row>
    <row r="974" spans="1:2" x14ac:dyDescent="0.35">
      <c r="A974" s="1">
        <v>42867</v>
      </c>
      <c r="B974">
        <v>250</v>
      </c>
    </row>
    <row r="975" spans="1:2" x14ac:dyDescent="0.35">
      <c r="A975" s="1">
        <v>42886</v>
      </c>
      <c r="B975">
        <v>1050</v>
      </c>
    </row>
    <row r="976" spans="1:2" x14ac:dyDescent="0.35">
      <c r="A976" s="1">
        <v>42886</v>
      </c>
      <c r="B976">
        <v>1050</v>
      </c>
    </row>
    <row r="977" spans="1:2" x14ac:dyDescent="0.35">
      <c r="A977" s="1">
        <v>42895</v>
      </c>
      <c r="B977">
        <v>1200</v>
      </c>
    </row>
    <row r="978" spans="1:2" x14ac:dyDescent="0.35">
      <c r="A978" s="1">
        <v>42898</v>
      </c>
      <c r="B978">
        <v>250</v>
      </c>
    </row>
    <row r="979" spans="1:2" x14ac:dyDescent="0.35">
      <c r="A979" s="1">
        <v>42898</v>
      </c>
      <c r="B979">
        <v>250</v>
      </c>
    </row>
    <row r="980" spans="1:2" x14ac:dyDescent="0.35">
      <c r="A980" s="1">
        <v>42898</v>
      </c>
      <c r="B980">
        <v>250</v>
      </c>
    </row>
    <row r="981" spans="1:2" x14ac:dyDescent="0.35">
      <c r="A981" s="1">
        <v>42898</v>
      </c>
      <c r="B981">
        <v>300</v>
      </c>
    </row>
    <row r="982" spans="1:2" x14ac:dyDescent="0.35">
      <c r="A982" s="1">
        <v>42898</v>
      </c>
      <c r="B982">
        <v>500</v>
      </c>
    </row>
    <row r="983" spans="1:2" x14ac:dyDescent="0.35">
      <c r="A983" s="1">
        <v>42898</v>
      </c>
      <c r="B983">
        <v>150</v>
      </c>
    </row>
    <row r="984" spans="1:2" x14ac:dyDescent="0.35">
      <c r="A984" s="1">
        <v>42898</v>
      </c>
      <c r="B984">
        <v>1050</v>
      </c>
    </row>
    <row r="985" spans="1:2" x14ac:dyDescent="0.35">
      <c r="A985" s="1">
        <v>42898</v>
      </c>
      <c r="B985">
        <v>1050</v>
      </c>
    </row>
    <row r="986" spans="1:2" x14ac:dyDescent="0.35">
      <c r="A986" s="1">
        <v>42898</v>
      </c>
      <c r="B986">
        <v>650</v>
      </c>
    </row>
    <row r="987" spans="1:2" x14ac:dyDescent="0.35">
      <c r="A987" s="1">
        <v>42898</v>
      </c>
      <c r="B987">
        <v>100</v>
      </c>
    </row>
    <row r="988" spans="1:2" x14ac:dyDescent="0.35">
      <c r="A988" s="1">
        <v>42900</v>
      </c>
      <c r="B988">
        <v>775</v>
      </c>
    </row>
    <row r="989" spans="1:2" x14ac:dyDescent="0.35">
      <c r="A989" s="1">
        <v>42900</v>
      </c>
      <c r="B989">
        <v>650</v>
      </c>
    </row>
    <row r="990" spans="1:2" x14ac:dyDescent="0.35">
      <c r="A990" s="1">
        <v>42900</v>
      </c>
      <c r="B990">
        <v>400</v>
      </c>
    </row>
    <row r="991" spans="1:2" x14ac:dyDescent="0.35">
      <c r="A991" s="1">
        <v>42900</v>
      </c>
      <c r="B991">
        <v>400</v>
      </c>
    </row>
    <row r="992" spans="1:2" x14ac:dyDescent="0.35">
      <c r="A992" s="1">
        <v>42900</v>
      </c>
      <c r="B992">
        <v>1050</v>
      </c>
    </row>
    <row r="993" spans="1:2" x14ac:dyDescent="0.35">
      <c r="A993" s="1">
        <v>42906</v>
      </c>
      <c r="B993">
        <v>4200</v>
      </c>
    </row>
    <row r="994" spans="1:2" x14ac:dyDescent="0.35">
      <c r="A994" s="1">
        <v>42919</v>
      </c>
      <c r="B994">
        <v>1050</v>
      </c>
    </row>
    <row r="995" spans="1:2" x14ac:dyDescent="0.35">
      <c r="A995" s="1">
        <v>42919</v>
      </c>
      <c r="B995">
        <v>2100</v>
      </c>
    </row>
    <row r="996" spans="1:2" x14ac:dyDescent="0.35">
      <c r="A996" s="1">
        <v>42933</v>
      </c>
      <c r="B996">
        <v>3150</v>
      </c>
    </row>
    <row r="997" spans="1:2" x14ac:dyDescent="0.35">
      <c r="A997" s="1">
        <v>42937</v>
      </c>
      <c r="B997">
        <v>4200</v>
      </c>
    </row>
    <row r="998" spans="1:2" x14ac:dyDescent="0.35">
      <c r="A998" s="1">
        <v>42937</v>
      </c>
      <c r="B998">
        <v>100</v>
      </c>
    </row>
    <row r="999" spans="1:2" x14ac:dyDescent="0.35">
      <c r="A999" s="1">
        <v>42937</v>
      </c>
      <c r="B999">
        <v>-75</v>
      </c>
    </row>
    <row r="1000" spans="1:2" x14ac:dyDescent="0.35">
      <c r="A1000" s="1">
        <v>42937</v>
      </c>
      <c r="B1000">
        <v>50</v>
      </c>
    </row>
    <row r="1001" spans="1:2" x14ac:dyDescent="0.35">
      <c r="A1001" s="1">
        <v>42949</v>
      </c>
      <c r="B1001">
        <v>6300</v>
      </c>
    </row>
    <row r="1002" spans="1:2" x14ac:dyDescent="0.35">
      <c r="A1002" s="1">
        <v>42961</v>
      </c>
      <c r="B1002">
        <v>250</v>
      </c>
    </row>
    <row r="1003" spans="1:2" x14ac:dyDescent="0.35">
      <c r="A1003" s="1">
        <v>42983</v>
      </c>
      <c r="B1003">
        <v>2100</v>
      </c>
    </row>
    <row r="1004" spans="1:2" x14ac:dyDescent="0.35">
      <c r="A1004" s="1">
        <v>42983</v>
      </c>
      <c r="B1004">
        <v>200</v>
      </c>
    </row>
    <row r="1005" spans="1:2" x14ac:dyDescent="0.35">
      <c r="A1005" s="1">
        <v>42983</v>
      </c>
      <c r="B1005">
        <v>1050</v>
      </c>
    </row>
    <row r="1006" spans="1:2" x14ac:dyDescent="0.35">
      <c r="A1006" s="1">
        <v>42983</v>
      </c>
      <c r="B1006">
        <v>-225</v>
      </c>
    </row>
    <row r="1007" spans="1:2" x14ac:dyDescent="0.35">
      <c r="A1007" s="1">
        <v>42983</v>
      </c>
      <c r="B1007">
        <v>300</v>
      </c>
    </row>
    <row r="1008" spans="1:2" x14ac:dyDescent="0.35">
      <c r="A1008" s="1">
        <v>42983</v>
      </c>
      <c r="B1008">
        <v>100</v>
      </c>
    </row>
    <row r="1009" spans="1:2" x14ac:dyDescent="0.35">
      <c r="A1009" s="1">
        <v>42983</v>
      </c>
      <c r="B1009">
        <v>325</v>
      </c>
    </row>
    <row r="1010" spans="1:2" x14ac:dyDescent="0.35">
      <c r="A1010" s="1">
        <v>42983</v>
      </c>
      <c r="B1010">
        <v>250</v>
      </c>
    </row>
    <row r="1011" spans="1:2" x14ac:dyDescent="0.35">
      <c r="A1011" s="1">
        <v>42983</v>
      </c>
      <c r="B1011">
        <v>250</v>
      </c>
    </row>
    <row r="1012" spans="1:2" x14ac:dyDescent="0.35">
      <c r="A1012" s="1">
        <v>42983</v>
      </c>
      <c r="B1012">
        <v>1050</v>
      </c>
    </row>
    <row r="1013" spans="1:2" x14ac:dyDescent="0.35">
      <c r="A1013" s="1">
        <v>42983</v>
      </c>
      <c r="B1013">
        <v>1050</v>
      </c>
    </row>
    <row r="1014" spans="1:2" x14ac:dyDescent="0.35">
      <c r="A1014" s="1">
        <v>42983</v>
      </c>
      <c r="B1014">
        <v>1050</v>
      </c>
    </row>
    <row r="1015" spans="1:2" x14ac:dyDescent="0.35">
      <c r="A1015" s="1">
        <v>42983</v>
      </c>
      <c r="B1015">
        <v>250</v>
      </c>
    </row>
    <row r="1016" spans="1:2" x14ac:dyDescent="0.35">
      <c r="A1016" s="1">
        <v>42983</v>
      </c>
      <c r="B1016">
        <v>1450</v>
      </c>
    </row>
    <row r="1017" spans="1:2" x14ac:dyDescent="0.35">
      <c r="A1017" s="1">
        <v>42983</v>
      </c>
      <c r="B1017">
        <v>800</v>
      </c>
    </row>
    <row r="1018" spans="1:2" x14ac:dyDescent="0.35">
      <c r="A1018" s="1">
        <v>42983</v>
      </c>
      <c r="B1018">
        <v>600</v>
      </c>
    </row>
    <row r="1019" spans="1:2" x14ac:dyDescent="0.35">
      <c r="A1019" s="1">
        <v>42983</v>
      </c>
      <c r="B1019">
        <v>850</v>
      </c>
    </row>
    <row r="1020" spans="1:2" x14ac:dyDescent="0.35">
      <c r="A1020" s="1">
        <v>42983</v>
      </c>
      <c r="B1020">
        <v>1000</v>
      </c>
    </row>
    <row r="1021" spans="1:2" x14ac:dyDescent="0.35">
      <c r="A1021" s="1">
        <v>42983</v>
      </c>
      <c r="B1021">
        <v>300</v>
      </c>
    </row>
    <row r="1022" spans="1:2" x14ac:dyDescent="0.35">
      <c r="A1022" s="1">
        <v>42983</v>
      </c>
      <c r="B1022">
        <v>400</v>
      </c>
    </row>
    <row r="1023" spans="1:2" x14ac:dyDescent="0.35">
      <c r="A1023" s="1">
        <v>42983</v>
      </c>
      <c r="B1023">
        <v>325</v>
      </c>
    </row>
    <row r="1024" spans="1:2" x14ac:dyDescent="0.35">
      <c r="A1024" s="1">
        <v>42983</v>
      </c>
      <c r="B1024">
        <v>300</v>
      </c>
    </row>
    <row r="1025" spans="1:2" x14ac:dyDescent="0.35">
      <c r="A1025" s="1">
        <v>42983</v>
      </c>
      <c r="B1025">
        <v>50</v>
      </c>
    </row>
    <row r="1026" spans="1:2" x14ac:dyDescent="0.35">
      <c r="A1026" s="1">
        <v>42983</v>
      </c>
      <c r="B1026">
        <v>150</v>
      </c>
    </row>
    <row r="1027" spans="1:2" x14ac:dyDescent="0.35">
      <c r="A1027" s="1">
        <v>42983</v>
      </c>
      <c r="B1027">
        <v>600</v>
      </c>
    </row>
    <row r="1028" spans="1:2" x14ac:dyDescent="0.35">
      <c r="A1028" s="1">
        <v>42983</v>
      </c>
      <c r="B1028">
        <v>500</v>
      </c>
    </row>
    <row r="1029" spans="1:2" x14ac:dyDescent="0.35">
      <c r="A1029" s="1">
        <v>42983</v>
      </c>
      <c r="B1029">
        <v>500</v>
      </c>
    </row>
    <row r="1030" spans="1:2" x14ac:dyDescent="0.35">
      <c r="A1030" s="1">
        <v>42983</v>
      </c>
      <c r="B1030">
        <v>725</v>
      </c>
    </row>
    <row r="1031" spans="1:2" x14ac:dyDescent="0.35">
      <c r="A1031" s="1">
        <v>42983</v>
      </c>
      <c r="B1031">
        <v>500</v>
      </c>
    </row>
    <row r="1032" spans="1:2" x14ac:dyDescent="0.35">
      <c r="A1032" s="1">
        <v>43041</v>
      </c>
      <c r="B1032">
        <v>1425</v>
      </c>
    </row>
    <row r="1033" spans="1:2" x14ac:dyDescent="0.35">
      <c r="A1033" s="1">
        <v>43041</v>
      </c>
      <c r="B1033">
        <v>300</v>
      </c>
    </row>
    <row r="1034" spans="1:2" x14ac:dyDescent="0.35">
      <c r="A1034" s="1">
        <v>43041</v>
      </c>
      <c r="B1034">
        <v>250</v>
      </c>
    </row>
    <row r="1035" spans="1:2" x14ac:dyDescent="0.35">
      <c r="A1035" s="1">
        <v>43041</v>
      </c>
      <c r="B1035">
        <v>50</v>
      </c>
    </row>
    <row r="1036" spans="1:2" x14ac:dyDescent="0.35">
      <c r="A1036" s="1">
        <v>43041</v>
      </c>
      <c r="B1036">
        <v>1050</v>
      </c>
    </row>
    <row r="1037" spans="1:2" x14ac:dyDescent="0.35">
      <c r="A1037" s="1">
        <v>43041</v>
      </c>
      <c r="B1037">
        <v>450</v>
      </c>
    </row>
    <row r="1038" spans="1:2" x14ac:dyDescent="0.35">
      <c r="A1038" s="1">
        <v>43041</v>
      </c>
      <c r="B1038">
        <v>450</v>
      </c>
    </row>
    <row r="1039" spans="1:2" x14ac:dyDescent="0.35">
      <c r="A1039" s="1">
        <v>43041</v>
      </c>
      <c r="B1039">
        <v>350</v>
      </c>
    </row>
    <row r="1040" spans="1:2" x14ac:dyDescent="0.35">
      <c r="A1040" s="1">
        <v>43041</v>
      </c>
      <c r="B1040">
        <v>500</v>
      </c>
    </row>
    <row r="1041" spans="1:2" x14ac:dyDescent="0.35">
      <c r="A1041" s="1">
        <v>43041</v>
      </c>
      <c r="B1041">
        <v>600</v>
      </c>
    </row>
    <row r="1042" spans="1:2" x14ac:dyDescent="0.35">
      <c r="A1042" s="1">
        <v>43041</v>
      </c>
      <c r="B1042">
        <v>700</v>
      </c>
    </row>
    <row r="1043" spans="1:2" x14ac:dyDescent="0.35">
      <c r="A1043" s="1">
        <v>43041</v>
      </c>
      <c r="B1043">
        <v>450</v>
      </c>
    </row>
    <row r="1044" spans="1:2" x14ac:dyDescent="0.35">
      <c r="A1044" s="1">
        <v>43041</v>
      </c>
      <c r="B1044">
        <v>550</v>
      </c>
    </row>
    <row r="1045" spans="1:2" x14ac:dyDescent="0.35">
      <c r="A1045" s="1">
        <v>43041</v>
      </c>
      <c r="B1045">
        <v>550</v>
      </c>
    </row>
    <row r="1046" spans="1:2" x14ac:dyDescent="0.35">
      <c r="A1046" s="1">
        <v>43041</v>
      </c>
      <c r="B1046">
        <v>300</v>
      </c>
    </row>
    <row r="1047" spans="1:2" x14ac:dyDescent="0.35">
      <c r="A1047" s="1">
        <v>43041</v>
      </c>
      <c r="B1047">
        <v>300</v>
      </c>
    </row>
    <row r="1048" spans="1:2" x14ac:dyDescent="0.35">
      <c r="A1048" s="1">
        <v>43042</v>
      </c>
      <c r="B1048">
        <v>200</v>
      </c>
    </row>
    <row r="1049" spans="1:2" x14ac:dyDescent="0.35">
      <c r="A1049" s="1">
        <v>43042</v>
      </c>
      <c r="B1049">
        <v>150</v>
      </c>
    </row>
    <row r="1050" spans="1:2" x14ac:dyDescent="0.35">
      <c r="A1050" s="1">
        <v>43042</v>
      </c>
      <c r="B1050">
        <v>250</v>
      </c>
    </row>
    <row r="1051" spans="1:2" x14ac:dyDescent="0.35">
      <c r="A1051" s="1">
        <v>43042</v>
      </c>
      <c r="B1051">
        <v>2150</v>
      </c>
    </row>
    <row r="1052" spans="1:2" x14ac:dyDescent="0.35">
      <c r="A1052" s="1">
        <v>43042</v>
      </c>
      <c r="B1052">
        <v>450</v>
      </c>
    </row>
    <row r="1053" spans="1:2" x14ac:dyDescent="0.35">
      <c r="A1053" s="1">
        <v>43042</v>
      </c>
      <c r="B1053">
        <v>500</v>
      </c>
    </row>
    <row r="1054" spans="1:2" x14ac:dyDescent="0.35">
      <c r="A1054" s="1">
        <v>43042</v>
      </c>
      <c r="B1054">
        <v>1050</v>
      </c>
    </row>
    <row r="1055" spans="1:2" x14ac:dyDescent="0.35">
      <c r="A1055" s="1">
        <v>43042</v>
      </c>
      <c r="B1055">
        <v>450</v>
      </c>
    </row>
    <row r="1056" spans="1:2" x14ac:dyDescent="0.35">
      <c r="A1056" s="1">
        <v>43042</v>
      </c>
      <c r="B1056">
        <v>1650</v>
      </c>
    </row>
    <row r="1057" spans="1:2" x14ac:dyDescent="0.35">
      <c r="A1057" s="1">
        <v>43042</v>
      </c>
      <c r="B1057">
        <v>1050</v>
      </c>
    </row>
    <row r="1058" spans="1:2" x14ac:dyDescent="0.35">
      <c r="A1058" s="1">
        <v>43042</v>
      </c>
      <c r="B1058">
        <v>850</v>
      </c>
    </row>
    <row r="1059" spans="1:2" x14ac:dyDescent="0.35">
      <c r="A1059" s="1">
        <v>43042</v>
      </c>
      <c r="B1059">
        <v>1050</v>
      </c>
    </row>
    <row r="1060" spans="1:2" x14ac:dyDescent="0.35">
      <c r="A1060" s="1">
        <v>43042</v>
      </c>
      <c r="B1060">
        <v>1050</v>
      </c>
    </row>
    <row r="1061" spans="1:2" x14ac:dyDescent="0.35">
      <c r="A1061" s="1">
        <v>43042</v>
      </c>
      <c r="B1061">
        <v>1050</v>
      </c>
    </row>
    <row r="1062" spans="1:2" x14ac:dyDescent="0.35">
      <c r="A1062" s="1">
        <v>43042</v>
      </c>
      <c r="B1062">
        <v>1050</v>
      </c>
    </row>
    <row r="1063" spans="1:2" x14ac:dyDescent="0.35">
      <c r="A1063" s="1">
        <v>43042</v>
      </c>
      <c r="B1063">
        <v>1050</v>
      </c>
    </row>
    <row r="1064" spans="1:2" x14ac:dyDescent="0.35">
      <c r="A1064" s="1">
        <v>43042</v>
      </c>
      <c r="B1064">
        <v>500</v>
      </c>
    </row>
    <row r="1065" spans="1:2" x14ac:dyDescent="0.35">
      <c r="A1065" s="1">
        <v>43042</v>
      </c>
      <c r="B1065">
        <v>600</v>
      </c>
    </row>
    <row r="1066" spans="1:2" x14ac:dyDescent="0.35">
      <c r="A1066" s="1">
        <v>43042</v>
      </c>
      <c r="B1066">
        <v>300</v>
      </c>
    </row>
    <row r="1067" spans="1:2" x14ac:dyDescent="0.35">
      <c r="A1067" s="1">
        <v>43042</v>
      </c>
      <c r="B1067">
        <v>300</v>
      </c>
    </row>
    <row r="1068" spans="1:2" x14ac:dyDescent="0.35">
      <c r="A1068" s="1">
        <v>43042</v>
      </c>
      <c r="B1068">
        <v>1050</v>
      </c>
    </row>
    <row r="1069" spans="1:2" x14ac:dyDescent="0.35">
      <c r="A1069" s="1">
        <v>43073</v>
      </c>
      <c r="B1069">
        <v>1050</v>
      </c>
    </row>
    <row r="1070" spans="1:2" x14ac:dyDescent="0.35">
      <c r="A1070" s="1">
        <v>43075</v>
      </c>
      <c r="B1070">
        <v>2100</v>
      </c>
    </row>
    <row r="1071" spans="1:2" x14ac:dyDescent="0.35">
      <c r="A1071" s="1">
        <v>43075</v>
      </c>
      <c r="B1071">
        <v>250</v>
      </c>
    </row>
    <row r="1072" spans="1:2" x14ac:dyDescent="0.35">
      <c r="A1072" s="1">
        <v>43075</v>
      </c>
      <c r="B1072">
        <v>450</v>
      </c>
    </row>
    <row r="1073" spans="1:2" x14ac:dyDescent="0.35">
      <c r="A1073" s="1">
        <v>43075</v>
      </c>
      <c r="B1073">
        <v>800</v>
      </c>
    </row>
    <row r="1074" spans="1:2" x14ac:dyDescent="0.35">
      <c r="A1074" s="1">
        <v>43075</v>
      </c>
      <c r="B1074">
        <v>375</v>
      </c>
    </row>
    <row r="1075" spans="1:2" x14ac:dyDescent="0.35">
      <c r="A1075" s="1">
        <v>43075</v>
      </c>
      <c r="B1075">
        <v>450</v>
      </c>
    </row>
    <row r="1076" spans="1:2" x14ac:dyDescent="0.35">
      <c r="A1076" s="1">
        <v>43075</v>
      </c>
      <c r="B1076">
        <v>300</v>
      </c>
    </row>
    <row r="1077" spans="1:2" x14ac:dyDescent="0.35">
      <c r="A1077" s="1">
        <v>43075</v>
      </c>
      <c r="B1077">
        <v>1050</v>
      </c>
    </row>
    <row r="1078" spans="1:2" x14ac:dyDescent="0.35">
      <c r="A1078" s="1">
        <v>43075</v>
      </c>
      <c r="B1078">
        <v>1350</v>
      </c>
    </row>
    <row r="1079" spans="1:2" x14ac:dyDescent="0.35">
      <c r="A1079" s="1">
        <v>43075</v>
      </c>
      <c r="B1079">
        <v>1050</v>
      </c>
    </row>
    <row r="1080" spans="1:2" x14ac:dyDescent="0.35">
      <c r="A1080" s="1">
        <v>43075</v>
      </c>
      <c r="B1080">
        <v>1050</v>
      </c>
    </row>
    <row r="1081" spans="1:2" x14ac:dyDescent="0.35">
      <c r="A1081" s="1">
        <v>43075</v>
      </c>
      <c r="B1081">
        <v>250</v>
      </c>
    </row>
    <row r="1082" spans="1:2" x14ac:dyDescent="0.35">
      <c r="A1082" s="1">
        <v>43075</v>
      </c>
      <c r="B1082">
        <v>500</v>
      </c>
    </row>
    <row r="1083" spans="1:2" x14ac:dyDescent="0.35">
      <c r="A1083" s="1">
        <v>43075</v>
      </c>
      <c r="B1083">
        <v>300</v>
      </c>
    </row>
    <row r="1084" spans="1:2" x14ac:dyDescent="0.35">
      <c r="A1084" s="1">
        <v>43075</v>
      </c>
      <c r="B1084">
        <v>1050</v>
      </c>
    </row>
    <row r="1085" spans="1:2" x14ac:dyDescent="0.35">
      <c r="A1085" s="1">
        <v>43082</v>
      </c>
      <c r="B1085">
        <v>1050</v>
      </c>
    </row>
    <row r="1086" spans="1:2" x14ac:dyDescent="0.35">
      <c r="A1086" s="1">
        <v>43082</v>
      </c>
      <c r="B1086">
        <v>-50</v>
      </c>
    </row>
    <row r="1087" spans="1:2" x14ac:dyDescent="0.35">
      <c r="A1087" s="1">
        <v>43082</v>
      </c>
      <c r="B1087">
        <v>50</v>
      </c>
    </row>
    <row r="1088" spans="1:2" x14ac:dyDescent="0.35">
      <c r="A1088" s="1">
        <v>43082</v>
      </c>
      <c r="B1088">
        <v>125</v>
      </c>
    </row>
    <row r="1089" spans="1:2" x14ac:dyDescent="0.35">
      <c r="A1089" s="1">
        <v>43082</v>
      </c>
      <c r="B1089">
        <v>1350</v>
      </c>
    </row>
    <row r="1090" spans="1:2" x14ac:dyDescent="0.35">
      <c r="A1090" s="1">
        <v>43082</v>
      </c>
      <c r="B1090">
        <v>2100</v>
      </c>
    </row>
    <row r="1091" spans="1:2" x14ac:dyDescent="0.35">
      <c r="A1091" s="1">
        <v>43082</v>
      </c>
      <c r="B1091">
        <v>4200</v>
      </c>
    </row>
    <row r="1092" spans="1:2" x14ac:dyDescent="0.35">
      <c r="A1092" s="1">
        <v>43082</v>
      </c>
      <c r="B1092">
        <v>4200</v>
      </c>
    </row>
    <row r="1093" spans="1:2" x14ac:dyDescent="0.35">
      <c r="A1093" s="1">
        <v>43082</v>
      </c>
      <c r="B1093">
        <v>3150</v>
      </c>
    </row>
    <row r="1094" spans="1:2" x14ac:dyDescent="0.35">
      <c r="A1094" s="1">
        <v>43082</v>
      </c>
      <c r="B1094">
        <v>4200</v>
      </c>
    </row>
    <row r="1095" spans="1:2" x14ac:dyDescent="0.35">
      <c r="A1095" s="1">
        <v>43082</v>
      </c>
      <c r="B1095">
        <v>3800</v>
      </c>
    </row>
    <row r="1096" spans="1:2" x14ac:dyDescent="0.35">
      <c r="A1096" s="1">
        <v>43082</v>
      </c>
      <c r="B1096">
        <v>4200</v>
      </c>
    </row>
    <row r="1097" spans="1:2" x14ac:dyDescent="0.35">
      <c r="A1097" s="1">
        <v>43082</v>
      </c>
      <c r="B1097">
        <v>2000</v>
      </c>
    </row>
    <row r="1098" spans="1:2" x14ac:dyDescent="0.35">
      <c r="A1098" s="1">
        <v>43082</v>
      </c>
      <c r="B1098">
        <v>150</v>
      </c>
    </row>
    <row r="1099" spans="1:2" x14ac:dyDescent="0.35">
      <c r="A1099" s="1">
        <v>43082</v>
      </c>
      <c r="B1099">
        <v>25</v>
      </c>
    </row>
    <row r="1100" spans="1:2" x14ac:dyDescent="0.35">
      <c r="A1100" s="1">
        <v>43082</v>
      </c>
      <c r="B1100">
        <v>400</v>
      </c>
    </row>
    <row r="1101" spans="1:2" x14ac:dyDescent="0.35">
      <c r="A1101" s="1">
        <v>43100</v>
      </c>
      <c r="B1101">
        <v>175</v>
      </c>
    </row>
    <row r="1102" spans="1:2" x14ac:dyDescent="0.35">
      <c r="A1102" s="1">
        <v>43206</v>
      </c>
      <c r="B1102">
        <v>1050</v>
      </c>
    </row>
    <row r="1103" spans="1:2" x14ac:dyDescent="0.35">
      <c r="A1103" s="1">
        <v>43220</v>
      </c>
      <c r="B1103">
        <v>500</v>
      </c>
    </row>
    <row r="1104" spans="1:2" x14ac:dyDescent="0.35">
      <c r="A1104" s="1">
        <v>43249</v>
      </c>
      <c r="B1104">
        <v>400</v>
      </c>
    </row>
    <row r="1105" spans="1:2" x14ac:dyDescent="0.35">
      <c r="A1105" s="1">
        <v>43249</v>
      </c>
      <c r="B1105">
        <v>500</v>
      </c>
    </row>
    <row r="1106" spans="1:2" x14ac:dyDescent="0.35">
      <c r="A1106" s="1">
        <v>43249</v>
      </c>
      <c r="B1106">
        <v>150</v>
      </c>
    </row>
    <row r="1107" spans="1:2" x14ac:dyDescent="0.35">
      <c r="A1107" s="1">
        <v>43249</v>
      </c>
      <c r="B1107">
        <v>200</v>
      </c>
    </row>
    <row r="1108" spans="1:2" x14ac:dyDescent="0.35">
      <c r="A1108" s="1">
        <v>43249</v>
      </c>
      <c r="B1108">
        <v>50</v>
      </c>
    </row>
    <row r="1109" spans="1:2" x14ac:dyDescent="0.35">
      <c r="A1109" s="1">
        <v>43249</v>
      </c>
      <c r="B1109">
        <v>400</v>
      </c>
    </row>
    <row r="1110" spans="1:2" x14ac:dyDescent="0.35">
      <c r="A1110" s="1">
        <v>43249</v>
      </c>
      <c r="B1110">
        <v>400</v>
      </c>
    </row>
    <row r="1111" spans="1:2" x14ac:dyDescent="0.35">
      <c r="A1111" s="1">
        <v>43249</v>
      </c>
      <c r="B1111">
        <v>125</v>
      </c>
    </row>
    <row r="1112" spans="1:2" x14ac:dyDescent="0.35">
      <c r="A1112" s="1">
        <v>43249</v>
      </c>
      <c r="B1112">
        <v>200</v>
      </c>
    </row>
    <row r="1113" spans="1:2" x14ac:dyDescent="0.35">
      <c r="A1113" s="1">
        <v>43249</v>
      </c>
      <c r="B1113">
        <v>175</v>
      </c>
    </row>
    <row r="1114" spans="1:2" x14ac:dyDescent="0.35">
      <c r="A1114" s="1">
        <v>43249</v>
      </c>
      <c r="B1114">
        <v>100</v>
      </c>
    </row>
    <row r="1115" spans="1:2" x14ac:dyDescent="0.35">
      <c r="A1115" s="1">
        <v>43249</v>
      </c>
      <c r="B1115">
        <v>100</v>
      </c>
    </row>
    <row r="1116" spans="1:2" x14ac:dyDescent="0.35">
      <c r="A1116" s="1">
        <v>43249</v>
      </c>
      <c r="B1116">
        <v>50</v>
      </c>
    </row>
    <row r="1117" spans="1:2" x14ac:dyDescent="0.35">
      <c r="A1117" s="1">
        <v>43249</v>
      </c>
      <c r="B1117">
        <v>75</v>
      </c>
    </row>
    <row r="1118" spans="1:2" x14ac:dyDescent="0.35">
      <c r="A1118" s="1">
        <v>43249</v>
      </c>
      <c r="B1118">
        <v>1050</v>
      </c>
    </row>
    <row r="1119" spans="1:2" x14ac:dyDescent="0.35">
      <c r="A1119" s="1">
        <v>43249</v>
      </c>
      <c r="B1119">
        <v>-50</v>
      </c>
    </row>
    <row r="1120" spans="1:2" x14ac:dyDescent="0.35">
      <c r="A1120" s="1">
        <v>43249</v>
      </c>
      <c r="B1120">
        <v>375</v>
      </c>
    </row>
    <row r="1121" spans="1:2" x14ac:dyDescent="0.35">
      <c r="A1121" s="1">
        <v>43249</v>
      </c>
      <c r="B1121">
        <v>300</v>
      </c>
    </row>
    <row r="1122" spans="1:2" x14ac:dyDescent="0.35">
      <c r="A1122" s="1">
        <v>43249</v>
      </c>
      <c r="B1122">
        <v>250</v>
      </c>
    </row>
    <row r="1123" spans="1:2" x14ac:dyDescent="0.35">
      <c r="A1123" s="1">
        <v>43249</v>
      </c>
      <c r="B1123">
        <v>500</v>
      </c>
    </row>
    <row r="1124" spans="1:2" x14ac:dyDescent="0.35">
      <c r="A1124" s="1">
        <v>43249</v>
      </c>
      <c r="B1124">
        <v>250</v>
      </c>
    </row>
    <row r="1125" spans="1:2" x14ac:dyDescent="0.35">
      <c r="A1125" s="1">
        <v>43249</v>
      </c>
      <c r="B1125">
        <v>275</v>
      </c>
    </row>
    <row r="1126" spans="1:2" x14ac:dyDescent="0.35">
      <c r="A1126" s="1">
        <v>43249</v>
      </c>
      <c r="B1126">
        <v>350</v>
      </c>
    </row>
    <row r="1127" spans="1:2" x14ac:dyDescent="0.35">
      <c r="A1127" s="1">
        <v>43280</v>
      </c>
      <c r="B1127">
        <v>125</v>
      </c>
    </row>
    <row r="1128" spans="1:2" x14ac:dyDescent="0.35">
      <c r="A1128" s="1">
        <v>43280</v>
      </c>
      <c r="B1128">
        <v>100</v>
      </c>
    </row>
    <row r="1129" spans="1:2" x14ac:dyDescent="0.35">
      <c r="A1129" s="1">
        <v>43280</v>
      </c>
      <c r="B1129">
        <v>1050</v>
      </c>
    </row>
    <row r="1130" spans="1:2" x14ac:dyDescent="0.35">
      <c r="A1130" s="1">
        <v>43280</v>
      </c>
      <c r="B1130">
        <v>1050</v>
      </c>
    </row>
    <row r="1131" spans="1:2" x14ac:dyDescent="0.35">
      <c r="A1131" s="1">
        <v>43280</v>
      </c>
      <c r="B1131">
        <v>600</v>
      </c>
    </row>
    <row r="1132" spans="1:2" x14ac:dyDescent="0.35">
      <c r="A1132" s="1">
        <v>43280</v>
      </c>
      <c r="B1132">
        <v>300</v>
      </c>
    </row>
    <row r="1133" spans="1:2" x14ac:dyDescent="0.35">
      <c r="A1133" s="1">
        <v>43280</v>
      </c>
      <c r="B1133">
        <v>1050</v>
      </c>
    </row>
    <row r="1134" spans="1:2" x14ac:dyDescent="0.35">
      <c r="A1134" s="1">
        <v>43280</v>
      </c>
      <c r="B1134">
        <v>1050</v>
      </c>
    </row>
    <row r="1135" spans="1:2" x14ac:dyDescent="0.35">
      <c r="A1135" s="1">
        <v>43280</v>
      </c>
      <c r="B1135">
        <v>1050</v>
      </c>
    </row>
    <row r="1136" spans="1:2" x14ac:dyDescent="0.35">
      <c r="A1136" s="1">
        <v>43280</v>
      </c>
      <c r="B1136">
        <v>1200</v>
      </c>
    </row>
    <row r="1137" spans="1:2" x14ac:dyDescent="0.35">
      <c r="A1137" s="1">
        <v>43280</v>
      </c>
      <c r="B1137">
        <v>1200</v>
      </c>
    </row>
    <row r="1138" spans="1:2" x14ac:dyDescent="0.35">
      <c r="A1138" s="1">
        <v>43280</v>
      </c>
      <c r="B1138">
        <v>350</v>
      </c>
    </row>
    <row r="1139" spans="1:2" x14ac:dyDescent="0.35">
      <c r="A1139" s="1">
        <v>43280</v>
      </c>
      <c r="B1139">
        <v>700</v>
      </c>
    </row>
    <row r="1140" spans="1:2" x14ac:dyDescent="0.35">
      <c r="A1140" s="1">
        <v>43280</v>
      </c>
      <c r="B1140">
        <v>200</v>
      </c>
    </row>
    <row r="1141" spans="1:2" x14ac:dyDescent="0.35">
      <c r="A1141" s="1">
        <v>43280</v>
      </c>
      <c r="B1141">
        <v>-150</v>
      </c>
    </row>
    <row r="1142" spans="1:2" x14ac:dyDescent="0.35">
      <c r="A1142" s="1">
        <v>43280</v>
      </c>
      <c r="B1142">
        <v>250</v>
      </c>
    </row>
    <row r="1143" spans="1:2" x14ac:dyDescent="0.35">
      <c r="A1143" s="1">
        <v>43280</v>
      </c>
      <c r="B1143">
        <v>200</v>
      </c>
    </row>
    <row r="1144" spans="1:2" x14ac:dyDescent="0.35">
      <c r="A1144" s="1">
        <v>43280</v>
      </c>
      <c r="B1144">
        <v>500</v>
      </c>
    </row>
    <row r="1145" spans="1:2" x14ac:dyDescent="0.35">
      <c r="A1145" s="1">
        <v>43280</v>
      </c>
      <c r="B1145">
        <v>450</v>
      </c>
    </row>
    <row r="1146" spans="1:2" x14ac:dyDescent="0.35">
      <c r="A1146" s="1">
        <v>43280</v>
      </c>
      <c r="B1146">
        <v>600</v>
      </c>
    </row>
    <row r="1147" spans="1:2" x14ac:dyDescent="0.35">
      <c r="A1147" s="1">
        <v>43280</v>
      </c>
      <c r="B1147">
        <v>600</v>
      </c>
    </row>
    <row r="1148" spans="1:2" x14ac:dyDescent="0.35">
      <c r="A1148" s="1">
        <v>43280</v>
      </c>
      <c r="B1148">
        <v>100</v>
      </c>
    </row>
    <row r="1149" spans="1:2" x14ac:dyDescent="0.35">
      <c r="A1149" s="1">
        <v>43280</v>
      </c>
      <c r="B1149">
        <v>500</v>
      </c>
    </row>
    <row r="1150" spans="1:2" x14ac:dyDescent="0.35">
      <c r="A1150" s="1">
        <v>43280</v>
      </c>
      <c r="B1150">
        <v>400</v>
      </c>
    </row>
    <row r="1151" spans="1:2" x14ac:dyDescent="0.35">
      <c r="A1151" s="1">
        <v>43280</v>
      </c>
      <c r="B1151">
        <v>1050</v>
      </c>
    </row>
    <row r="1152" spans="1:2" x14ac:dyDescent="0.35">
      <c r="A1152" s="1">
        <v>43280</v>
      </c>
      <c r="B1152">
        <v>300</v>
      </c>
    </row>
    <row r="1153" spans="1:2" x14ac:dyDescent="0.35">
      <c r="A1153" s="1">
        <v>43280</v>
      </c>
      <c r="B1153">
        <v>250</v>
      </c>
    </row>
    <row r="1154" spans="1:2" x14ac:dyDescent="0.35">
      <c r="A1154" s="1">
        <v>43280</v>
      </c>
      <c r="B1154">
        <v>1125</v>
      </c>
    </row>
    <row r="1155" spans="1:2" x14ac:dyDescent="0.35">
      <c r="A1155" s="1">
        <v>43280</v>
      </c>
      <c r="B1155">
        <v>475</v>
      </c>
    </row>
    <row r="1156" spans="1:2" x14ac:dyDescent="0.35">
      <c r="A1156" s="1">
        <v>43280</v>
      </c>
      <c r="B1156">
        <v>1200</v>
      </c>
    </row>
    <row r="1157" spans="1:2" x14ac:dyDescent="0.35">
      <c r="A1157" s="1">
        <v>43280</v>
      </c>
      <c r="B1157">
        <v>50</v>
      </c>
    </row>
    <row r="1158" spans="1:2" x14ac:dyDescent="0.35">
      <c r="A1158" s="1">
        <v>43280</v>
      </c>
      <c r="B1158">
        <v>600</v>
      </c>
    </row>
    <row r="1159" spans="1:2" x14ac:dyDescent="0.35">
      <c r="A1159" s="1">
        <v>43280</v>
      </c>
      <c r="B1159">
        <v>200</v>
      </c>
    </row>
    <row r="1160" spans="1:2" x14ac:dyDescent="0.35">
      <c r="A1160" s="1">
        <v>43280</v>
      </c>
      <c r="B1160">
        <v>600</v>
      </c>
    </row>
    <row r="1161" spans="1:2" x14ac:dyDescent="0.35">
      <c r="A1161" s="1">
        <v>43280</v>
      </c>
      <c r="B1161">
        <v>625</v>
      </c>
    </row>
    <row r="1162" spans="1:2" x14ac:dyDescent="0.35">
      <c r="A1162" s="1">
        <v>43280</v>
      </c>
      <c r="B1162">
        <v>200</v>
      </c>
    </row>
    <row r="1163" spans="1:2" x14ac:dyDescent="0.35">
      <c r="A1163" s="1">
        <v>43280</v>
      </c>
      <c r="B1163">
        <v>250</v>
      </c>
    </row>
    <row r="1164" spans="1:2" x14ac:dyDescent="0.35">
      <c r="A1164" s="1">
        <v>43280</v>
      </c>
      <c r="B1164">
        <v>625</v>
      </c>
    </row>
    <row r="1165" spans="1:2" x14ac:dyDescent="0.35">
      <c r="A1165" s="1">
        <v>43280</v>
      </c>
      <c r="B1165">
        <v>500</v>
      </c>
    </row>
    <row r="1166" spans="1:2" x14ac:dyDescent="0.35">
      <c r="A1166" s="1">
        <v>43280</v>
      </c>
      <c r="B1166">
        <v>625</v>
      </c>
    </row>
    <row r="1167" spans="1:2" x14ac:dyDescent="0.35">
      <c r="A1167" s="1">
        <v>43280</v>
      </c>
      <c r="B1167">
        <v>500</v>
      </c>
    </row>
    <row r="1168" spans="1:2" x14ac:dyDescent="0.35">
      <c r="A1168" s="1">
        <v>43280</v>
      </c>
      <c r="B1168">
        <v>400</v>
      </c>
    </row>
    <row r="1169" spans="1:2" x14ac:dyDescent="0.35">
      <c r="A1169" s="1">
        <v>43280</v>
      </c>
      <c r="B1169">
        <v>500</v>
      </c>
    </row>
    <row r="1170" spans="1:2" x14ac:dyDescent="0.35">
      <c r="A1170" s="1">
        <v>43280</v>
      </c>
      <c r="B1170">
        <v>300</v>
      </c>
    </row>
    <row r="1171" spans="1:2" x14ac:dyDescent="0.35">
      <c r="A1171" s="1">
        <v>43280</v>
      </c>
      <c r="B1171">
        <v>-50</v>
      </c>
    </row>
    <row r="1172" spans="1:2" x14ac:dyDescent="0.35">
      <c r="A1172" s="1">
        <v>43280</v>
      </c>
      <c r="B1172">
        <v>1050</v>
      </c>
    </row>
    <row r="1173" spans="1:2" x14ac:dyDescent="0.35">
      <c r="A1173" s="1">
        <v>43280</v>
      </c>
      <c r="B1173">
        <v>250</v>
      </c>
    </row>
    <row r="1174" spans="1:2" x14ac:dyDescent="0.35">
      <c r="A1174" s="1">
        <v>43280</v>
      </c>
      <c r="B1174">
        <v>250</v>
      </c>
    </row>
    <row r="1175" spans="1:2" x14ac:dyDescent="0.35">
      <c r="A1175" s="1">
        <v>43280</v>
      </c>
      <c r="B1175">
        <v>625</v>
      </c>
    </row>
    <row r="1176" spans="1:2" x14ac:dyDescent="0.35">
      <c r="A1176" s="1">
        <v>43280</v>
      </c>
      <c r="B1176">
        <v>1050</v>
      </c>
    </row>
    <row r="1177" spans="1:2" x14ac:dyDescent="0.35">
      <c r="A1177" s="1">
        <v>43280</v>
      </c>
      <c r="B1177">
        <v>450</v>
      </c>
    </row>
    <row r="1178" spans="1:2" x14ac:dyDescent="0.35">
      <c r="A1178" s="1">
        <v>43280</v>
      </c>
      <c r="B1178">
        <v>1750</v>
      </c>
    </row>
    <row r="1179" spans="1:2" x14ac:dyDescent="0.35">
      <c r="A1179" s="1">
        <v>43280</v>
      </c>
      <c r="B1179">
        <v>600</v>
      </c>
    </row>
    <row r="1180" spans="1:2" x14ac:dyDescent="0.35">
      <c r="A1180" s="1">
        <v>43280</v>
      </c>
      <c r="B1180">
        <v>1050</v>
      </c>
    </row>
    <row r="1181" spans="1:2" x14ac:dyDescent="0.35">
      <c r="A1181" s="1">
        <v>43280</v>
      </c>
      <c r="B1181">
        <v>575</v>
      </c>
    </row>
    <row r="1182" spans="1:2" x14ac:dyDescent="0.35">
      <c r="A1182" s="1">
        <v>43280</v>
      </c>
      <c r="B1182">
        <v>1050</v>
      </c>
    </row>
    <row r="1183" spans="1:2" x14ac:dyDescent="0.35">
      <c r="A1183" s="1">
        <v>43280</v>
      </c>
      <c r="B1183">
        <v>300</v>
      </c>
    </row>
    <row r="1184" spans="1:2" x14ac:dyDescent="0.35">
      <c r="A1184" s="1">
        <v>43280</v>
      </c>
      <c r="B1184">
        <v>2100</v>
      </c>
    </row>
    <row r="1185" spans="1:2" x14ac:dyDescent="0.35">
      <c r="A1185" s="1">
        <v>43280</v>
      </c>
      <c r="B1185">
        <v>1050</v>
      </c>
    </row>
    <row r="1186" spans="1:2" x14ac:dyDescent="0.35">
      <c r="A1186" s="1">
        <v>43280</v>
      </c>
      <c r="B1186">
        <v>600</v>
      </c>
    </row>
    <row r="1187" spans="1:2" x14ac:dyDescent="0.35">
      <c r="A1187" s="1">
        <v>43280</v>
      </c>
      <c r="B1187">
        <v>450</v>
      </c>
    </row>
    <row r="1188" spans="1:2" x14ac:dyDescent="0.35">
      <c r="A1188" s="1">
        <v>43280</v>
      </c>
      <c r="B1188">
        <v>875</v>
      </c>
    </row>
    <row r="1189" spans="1:2" x14ac:dyDescent="0.35">
      <c r="A1189" s="1">
        <v>43280</v>
      </c>
      <c r="B1189">
        <v>700</v>
      </c>
    </row>
    <row r="1190" spans="1:2" x14ac:dyDescent="0.35">
      <c r="A1190" s="1">
        <v>43280</v>
      </c>
      <c r="B1190">
        <v>400</v>
      </c>
    </row>
    <row r="1191" spans="1:2" x14ac:dyDescent="0.35">
      <c r="A1191" s="1">
        <v>43280</v>
      </c>
      <c r="B1191">
        <v>400</v>
      </c>
    </row>
    <row r="1192" spans="1:2" x14ac:dyDescent="0.35">
      <c r="A1192" s="1">
        <v>43280</v>
      </c>
      <c r="B1192">
        <v>1050</v>
      </c>
    </row>
    <row r="1193" spans="1:2" x14ac:dyDescent="0.35">
      <c r="A1193" s="1">
        <v>43280</v>
      </c>
      <c r="B1193">
        <v>450</v>
      </c>
    </row>
    <row r="1194" spans="1:2" x14ac:dyDescent="0.35">
      <c r="A1194" s="1">
        <v>43280</v>
      </c>
      <c r="B1194">
        <v>125</v>
      </c>
    </row>
    <row r="1195" spans="1:2" x14ac:dyDescent="0.35">
      <c r="A1195" s="1">
        <v>43280</v>
      </c>
      <c r="B1195">
        <v>250</v>
      </c>
    </row>
    <row r="1196" spans="1:2" x14ac:dyDescent="0.35">
      <c r="A1196" s="1">
        <v>43280</v>
      </c>
      <c r="B1196">
        <v>300</v>
      </c>
    </row>
    <row r="1197" spans="1:2" x14ac:dyDescent="0.35">
      <c r="A1197" s="1">
        <v>43280</v>
      </c>
      <c r="B1197">
        <v>300</v>
      </c>
    </row>
    <row r="1198" spans="1:2" x14ac:dyDescent="0.35">
      <c r="A1198" s="1">
        <v>43280</v>
      </c>
      <c r="B1198">
        <v>900</v>
      </c>
    </row>
    <row r="1199" spans="1:2" x14ac:dyDescent="0.35">
      <c r="A1199" s="1">
        <v>43280</v>
      </c>
      <c r="B1199">
        <v>700</v>
      </c>
    </row>
    <row r="1200" spans="1:2" x14ac:dyDescent="0.35">
      <c r="A1200" s="1">
        <v>43280</v>
      </c>
      <c r="B1200">
        <v>1450</v>
      </c>
    </row>
    <row r="1201" spans="1:2" x14ac:dyDescent="0.35">
      <c r="A1201" s="1">
        <v>43280</v>
      </c>
      <c r="B1201">
        <v>300</v>
      </c>
    </row>
    <row r="1202" spans="1:2" x14ac:dyDescent="0.35">
      <c r="A1202" s="1">
        <v>43280</v>
      </c>
      <c r="B1202">
        <v>300</v>
      </c>
    </row>
    <row r="1203" spans="1:2" x14ac:dyDescent="0.35">
      <c r="A1203" s="1">
        <v>43280</v>
      </c>
      <c r="B1203">
        <v>-150</v>
      </c>
    </row>
    <row r="1204" spans="1:2" x14ac:dyDescent="0.35">
      <c r="A1204" s="1">
        <v>43280</v>
      </c>
      <c r="B1204">
        <v>25</v>
      </c>
    </row>
    <row r="1205" spans="1:2" x14ac:dyDescent="0.35">
      <c r="A1205" s="1">
        <v>43280</v>
      </c>
      <c r="B1205">
        <v>25</v>
      </c>
    </row>
    <row r="1206" spans="1:2" x14ac:dyDescent="0.35">
      <c r="A1206" s="1">
        <v>43306</v>
      </c>
      <c r="B1206">
        <v>-25</v>
      </c>
    </row>
    <row r="1207" spans="1:2" x14ac:dyDescent="0.35">
      <c r="A1207" s="1">
        <v>43306</v>
      </c>
      <c r="B1207">
        <v>300</v>
      </c>
    </row>
    <row r="1208" spans="1:2" x14ac:dyDescent="0.35">
      <c r="A1208" s="1">
        <v>43332</v>
      </c>
      <c r="B1208">
        <v>1050</v>
      </c>
    </row>
    <row r="1209" spans="1:2" x14ac:dyDescent="0.35">
      <c r="A1209" s="1">
        <v>43347</v>
      </c>
      <c r="B1209">
        <v>1050</v>
      </c>
    </row>
    <row r="1210" spans="1:2" x14ac:dyDescent="0.35">
      <c r="A1210" s="1">
        <v>43370</v>
      </c>
      <c r="B1210">
        <v>1050</v>
      </c>
    </row>
    <row r="1211" spans="1:2" x14ac:dyDescent="0.35">
      <c r="A1211" s="1">
        <v>43370</v>
      </c>
      <c r="B1211">
        <v>250</v>
      </c>
    </row>
    <row r="1212" spans="1:2" x14ac:dyDescent="0.35">
      <c r="A1212" s="1">
        <v>43388</v>
      </c>
      <c r="B1212">
        <v>2100</v>
      </c>
    </row>
    <row r="1213" spans="1:2" x14ac:dyDescent="0.35">
      <c r="A1213" s="1">
        <v>43388</v>
      </c>
      <c r="B1213">
        <v>150</v>
      </c>
    </row>
    <row r="1214" spans="1:2" x14ac:dyDescent="0.35">
      <c r="A1214" s="1">
        <v>43388</v>
      </c>
      <c r="B1214">
        <v>400</v>
      </c>
    </row>
    <row r="1215" spans="1:2" x14ac:dyDescent="0.35">
      <c r="A1215" s="1">
        <v>43388</v>
      </c>
      <c r="B1215">
        <v>400</v>
      </c>
    </row>
    <row r="1216" spans="1:2" x14ac:dyDescent="0.35">
      <c r="A1216" s="1">
        <v>43388</v>
      </c>
      <c r="B1216">
        <v>400</v>
      </c>
    </row>
    <row r="1217" spans="1:2" x14ac:dyDescent="0.35">
      <c r="A1217" s="1">
        <v>43388</v>
      </c>
      <c r="B1217">
        <v>150</v>
      </c>
    </row>
    <row r="1218" spans="1:2" x14ac:dyDescent="0.35">
      <c r="A1218" s="1">
        <v>43388</v>
      </c>
      <c r="B1218">
        <v>550</v>
      </c>
    </row>
    <row r="1219" spans="1:2" x14ac:dyDescent="0.35">
      <c r="A1219" s="1">
        <v>43388</v>
      </c>
      <c r="B1219">
        <v>700</v>
      </c>
    </row>
    <row r="1220" spans="1:2" x14ac:dyDescent="0.35">
      <c r="A1220" s="1">
        <v>43388</v>
      </c>
      <c r="B1220">
        <v>600</v>
      </c>
    </row>
    <row r="1221" spans="1:2" x14ac:dyDescent="0.35">
      <c r="A1221" s="1">
        <v>43388</v>
      </c>
      <c r="B1221">
        <v>1050</v>
      </c>
    </row>
    <row r="1222" spans="1:2" x14ac:dyDescent="0.35">
      <c r="A1222" s="1">
        <v>43388</v>
      </c>
      <c r="B1222">
        <v>400</v>
      </c>
    </row>
    <row r="1223" spans="1:2" x14ac:dyDescent="0.35">
      <c r="A1223" s="1">
        <v>43388</v>
      </c>
      <c r="B1223">
        <v>500</v>
      </c>
    </row>
    <row r="1224" spans="1:2" x14ac:dyDescent="0.35">
      <c r="A1224" s="1">
        <v>43388</v>
      </c>
      <c r="B1224">
        <v>450</v>
      </c>
    </row>
    <row r="1225" spans="1:2" x14ac:dyDescent="0.35">
      <c r="A1225" s="1">
        <v>43388</v>
      </c>
      <c r="B1225">
        <v>450</v>
      </c>
    </row>
    <row r="1226" spans="1:2" x14ac:dyDescent="0.35">
      <c r="A1226" s="1">
        <v>43388</v>
      </c>
      <c r="B1226">
        <v>150</v>
      </c>
    </row>
    <row r="1227" spans="1:2" x14ac:dyDescent="0.35">
      <c r="A1227" s="1">
        <v>43388</v>
      </c>
      <c r="B1227">
        <v>50</v>
      </c>
    </row>
    <row r="1228" spans="1:2" x14ac:dyDescent="0.35">
      <c r="A1228" s="1">
        <v>43388</v>
      </c>
      <c r="B1228">
        <v>250</v>
      </c>
    </row>
    <row r="1229" spans="1:2" x14ac:dyDescent="0.35">
      <c r="A1229" s="1">
        <v>43388</v>
      </c>
      <c r="B1229">
        <v>1050</v>
      </c>
    </row>
    <row r="1230" spans="1:2" x14ac:dyDescent="0.35">
      <c r="A1230" s="1">
        <v>43388</v>
      </c>
      <c r="B1230">
        <v>1050</v>
      </c>
    </row>
    <row r="1231" spans="1:2" x14ac:dyDescent="0.35">
      <c r="A1231" s="1">
        <v>43388</v>
      </c>
      <c r="B1231">
        <v>700</v>
      </c>
    </row>
    <row r="1232" spans="1:2" x14ac:dyDescent="0.35">
      <c r="A1232" s="1">
        <v>43388</v>
      </c>
      <c r="B1232">
        <v>1050</v>
      </c>
    </row>
    <row r="1233" spans="1:2" x14ac:dyDescent="0.35">
      <c r="A1233" s="1">
        <v>43388</v>
      </c>
      <c r="B1233">
        <v>1050</v>
      </c>
    </row>
    <row r="1234" spans="1:2" x14ac:dyDescent="0.35">
      <c r="A1234" s="1">
        <v>43388</v>
      </c>
      <c r="B1234">
        <v>500</v>
      </c>
    </row>
    <row r="1235" spans="1:2" x14ac:dyDescent="0.35">
      <c r="A1235" s="1">
        <v>43388</v>
      </c>
      <c r="B1235">
        <v>400</v>
      </c>
    </row>
    <row r="1236" spans="1:2" x14ac:dyDescent="0.35">
      <c r="A1236" s="1">
        <v>43388</v>
      </c>
      <c r="B1236">
        <v>750</v>
      </c>
    </row>
    <row r="1237" spans="1:2" x14ac:dyDescent="0.35">
      <c r="A1237" s="1">
        <v>43388</v>
      </c>
      <c r="B1237">
        <v>75</v>
      </c>
    </row>
    <row r="1238" spans="1:2" x14ac:dyDescent="0.35">
      <c r="A1238" s="1">
        <v>43388</v>
      </c>
      <c r="B1238">
        <v>50</v>
      </c>
    </row>
    <row r="1239" spans="1:2" x14ac:dyDescent="0.35">
      <c r="A1239" s="1">
        <v>43388</v>
      </c>
      <c r="B1239">
        <v>300</v>
      </c>
    </row>
    <row r="1240" spans="1:2" x14ac:dyDescent="0.35">
      <c r="A1240" s="1">
        <v>43388</v>
      </c>
      <c r="B1240">
        <v>150</v>
      </c>
    </row>
    <row r="1241" spans="1:2" x14ac:dyDescent="0.35">
      <c r="A1241" s="1">
        <v>43388</v>
      </c>
      <c r="B1241">
        <v>75</v>
      </c>
    </row>
    <row r="1242" spans="1:2" x14ac:dyDescent="0.35">
      <c r="A1242" s="1">
        <v>43388</v>
      </c>
      <c r="B1242">
        <v>1050</v>
      </c>
    </row>
    <row r="1243" spans="1:2" x14ac:dyDescent="0.35">
      <c r="A1243" s="1">
        <v>43388</v>
      </c>
      <c r="B1243">
        <v>150</v>
      </c>
    </row>
    <row r="1244" spans="1:2" x14ac:dyDescent="0.35">
      <c r="A1244" s="1">
        <v>43388</v>
      </c>
      <c r="B1244">
        <v>150</v>
      </c>
    </row>
    <row r="1245" spans="1:2" x14ac:dyDescent="0.35">
      <c r="A1245" s="1">
        <v>43388</v>
      </c>
      <c r="B1245">
        <v>125</v>
      </c>
    </row>
    <row r="1246" spans="1:2" x14ac:dyDescent="0.35">
      <c r="A1246" s="1">
        <v>43388</v>
      </c>
      <c r="B1246">
        <v>50</v>
      </c>
    </row>
    <row r="1247" spans="1:2" x14ac:dyDescent="0.35">
      <c r="A1247" s="1">
        <v>43388</v>
      </c>
      <c r="B1247">
        <v>300</v>
      </c>
    </row>
    <row r="1248" spans="1:2" x14ac:dyDescent="0.35">
      <c r="A1248" s="1">
        <v>43388</v>
      </c>
      <c r="B1248">
        <v>500</v>
      </c>
    </row>
    <row r="1249" spans="1:2" x14ac:dyDescent="0.35">
      <c r="A1249" s="1">
        <v>43388</v>
      </c>
      <c r="B1249">
        <v>150</v>
      </c>
    </row>
    <row r="1250" spans="1:2" x14ac:dyDescent="0.35">
      <c r="A1250" s="1">
        <v>43388</v>
      </c>
      <c r="B1250">
        <v>450</v>
      </c>
    </row>
    <row r="1251" spans="1:2" x14ac:dyDescent="0.35">
      <c r="A1251" s="1">
        <v>43388</v>
      </c>
      <c r="B1251">
        <v>800</v>
      </c>
    </row>
    <row r="1252" spans="1:2" x14ac:dyDescent="0.35">
      <c r="A1252" s="1">
        <v>43388</v>
      </c>
      <c r="B1252">
        <v>50</v>
      </c>
    </row>
    <row r="1253" spans="1:2" x14ac:dyDescent="0.35">
      <c r="A1253" s="1">
        <v>43388</v>
      </c>
      <c r="B1253">
        <v>500</v>
      </c>
    </row>
    <row r="1254" spans="1:2" x14ac:dyDescent="0.35">
      <c r="A1254" s="1">
        <v>43388</v>
      </c>
      <c r="B1254">
        <v>375</v>
      </c>
    </row>
    <row r="1255" spans="1:2" x14ac:dyDescent="0.35">
      <c r="A1255" s="1">
        <v>43388</v>
      </c>
      <c r="B1255">
        <v>150</v>
      </c>
    </row>
    <row r="1256" spans="1:2" x14ac:dyDescent="0.35">
      <c r="A1256" s="1">
        <v>43388</v>
      </c>
      <c r="B1256">
        <v>600</v>
      </c>
    </row>
    <row r="1257" spans="1:2" x14ac:dyDescent="0.35">
      <c r="A1257" s="1">
        <v>43388</v>
      </c>
      <c r="B1257">
        <v>1300</v>
      </c>
    </row>
    <row r="1258" spans="1:2" x14ac:dyDescent="0.35">
      <c r="A1258" s="1">
        <v>43388</v>
      </c>
      <c r="B1258">
        <v>1200</v>
      </c>
    </row>
    <row r="1259" spans="1:2" x14ac:dyDescent="0.35">
      <c r="A1259" s="1">
        <v>43412</v>
      </c>
      <c r="B1259">
        <v>25</v>
      </c>
    </row>
    <row r="1260" spans="1:2" x14ac:dyDescent="0.35">
      <c r="A1260" s="1">
        <v>43440</v>
      </c>
      <c r="B1260">
        <v>1050</v>
      </c>
    </row>
    <row r="1261" spans="1:2" x14ac:dyDescent="0.35">
      <c r="A1261" s="1">
        <v>43440</v>
      </c>
      <c r="B1261">
        <v>1050</v>
      </c>
    </row>
    <row r="1262" spans="1:2" x14ac:dyDescent="0.35">
      <c r="A1262" s="1">
        <v>43440</v>
      </c>
      <c r="B1262">
        <v>400</v>
      </c>
    </row>
    <row r="1263" spans="1:2" x14ac:dyDescent="0.35">
      <c r="A1263" s="1">
        <v>43440</v>
      </c>
      <c r="B1263">
        <v>150</v>
      </c>
    </row>
    <row r="1264" spans="1:2" x14ac:dyDescent="0.35">
      <c r="A1264" s="1">
        <v>43440</v>
      </c>
      <c r="B1264">
        <v>250</v>
      </c>
    </row>
    <row r="1265" spans="1:2" x14ac:dyDescent="0.35">
      <c r="A1265" s="1">
        <v>43440</v>
      </c>
      <c r="B1265">
        <v>250</v>
      </c>
    </row>
    <row r="1266" spans="1:2" x14ac:dyDescent="0.35">
      <c r="A1266" s="1">
        <v>43440</v>
      </c>
      <c r="B1266">
        <v>50</v>
      </c>
    </row>
    <row r="1267" spans="1:2" x14ac:dyDescent="0.35">
      <c r="A1267" s="1">
        <v>43440</v>
      </c>
      <c r="B1267">
        <v>100</v>
      </c>
    </row>
    <row r="1268" spans="1:2" x14ac:dyDescent="0.35">
      <c r="A1268" s="1">
        <v>43440</v>
      </c>
      <c r="B1268">
        <v>250</v>
      </c>
    </row>
    <row r="1269" spans="1:2" x14ac:dyDescent="0.35">
      <c r="A1269" s="1">
        <v>43440</v>
      </c>
      <c r="B1269">
        <v>250</v>
      </c>
    </row>
    <row r="1270" spans="1:2" x14ac:dyDescent="0.35">
      <c r="A1270" s="1">
        <v>43452</v>
      </c>
      <c r="B1270">
        <v>1050</v>
      </c>
    </row>
    <row r="1271" spans="1:2" x14ac:dyDescent="0.35">
      <c r="A1271" s="1">
        <v>43452</v>
      </c>
      <c r="B1271">
        <v>300</v>
      </c>
    </row>
    <row r="1272" spans="1:2" x14ac:dyDescent="0.35">
      <c r="A1272" s="1">
        <v>43452</v>
      </c>
      <c r="B1272">
        <v>2000</v>
      </c>
    </row>
    <row r="1273" spans="1:2" x14ac:dyDescent="0.35">
      <c r="A1273" s="1">
        <v>43452</v>
      </c>
      <c r="B1273">
        <v>550</v>
      </c>
    </row>
    <row r="1274" spans="1:2" x14ac:dyDescent="0.35">
      <c r="A1274" s="1">
        <v>43452</v>
      </c>
      <c r="B1274">
        <v>2100</v>
      </c>
    </row>
    <row r="1275" spans="1:2" x14ac:dyDescent="0.35">
      <c r="A1275" s="1">
        <v>43452</v>
      </c>
      <c r="B1275">
        <v>800</v>
      </c>
    </row>
    <row r="1276" spans="1:2" x14ac:dyDescent="0.35">
      <c r="A1276" s="1">
        <v>43452</v>
      </c>
      <c r="B1276">
        <v>600</v>
      </c>
    </row>
    <row r="1277" spans="1:2" x14ac:dyDescent="0.35">
      <c r="A1277" s="1">
        <v>43452</v>
      </c>
      <c r="B1277">
        <v>400</v>
      </c>
    </row>
    <row r="1278" spans="1:2" x14ac:dyDescent="0.35">
      <c r="A1278" s="1">
        <v>43452</v>
      </c>
      <c r="B1278">
        <v>400</v>
      </c>
    </row>
    <row r="1279" spans="1:2" x14ac:dyDescent="0.35">
      <c r="A1279" s="1">
        <v>43452</v>
      </c>
      <c r="B1279">
        <v>1050</v>
      </c>
    </row>
    <row r="1280" spans="1:2" x14ac:dyDescent="0.35">
      <c r="A1280" s="1">
        <v>43452</v>
      </c>
      <c r="B1280">
        <v>375</v>
      </c>
    </row>
    <row r="1281" spans="1:2" x14ac:dyDescent="0.35">
      <c r="A1281" s="1">
        <v>43452</v>
      </c>
      <c r="B1281">
        <v>-300</v>
      </c>
    </row>
    <row r="1282" spans="1:2" x14ac:dyDescent="0.35">
      <c r="A1282" s="1">
        <v>43452</v>
      </c>
      <c r="B1282">
        <v>400</v>
      </c>
    </row>
    <row r="1283" spans="1:2" x14ac:dyDescent="0.35">
      <c r="A1283" s="1">
        <v>43452</v>
      </c>
      <c r="B1283">
        <v>600</v>
      </c>
    </row>
    <row r="1284" spans="1:2" x14ac:dyDescent="0.35">
      <c r="A1284" s="1">
        <v>43452</v>
      </c>
      <c r="B1284">
        <v>600</v>
      </c>
    </row>
    <row r="1285" spans="1:2" x14ac:dyDescent="0.35">
      <c r="A1285" s="1">
        <v>43452</v>
      </c>
      <c r="B1285">
        <v>500</v>
      </c>
    </row>
    <row r="1286" spans="1:2" x14ac:dyDescent="0.35">
      <c r="A1286" s="1">
        <v>43452</v>
      </c>
      <c r="B1286">
        <v>625</v>
      </c>
    </row>
    <row r="1287" spans="1:2" x14ac:dyDescent="0.35">
      <c r="A1287" s="1">
        <v>43452</v>
      </c>
      <c r="B1287">
        <v>100</v>
      </c>
    </row>
    <row r="1288" spans="1:2" x14ac:dyDescent="0.35">
      <c r="A1288" s="1">
        <v>43452</v>
      </c>
      <c r="B1288">
        <v>450</v>
      </c>
    </row>
    <row r="1289" spans="1:2" x14ac:dyDescent="0.35">
      <c r="A1289" s="1">
        <v>43452</v>
      </c>
      <c r="B1289">
        <v>1050</v>
      </c>
    </row>
    <row r="1290" spans="1:2" x14ac:dyDescent="0.35">
      <c r="A1290" s="1">
        <v>43452</v>
      </c>
      <c r="B1290">
        <v>200</v>
      </c>
    </row>
    <row r="1291" spans="1:2" x14ac:dyDescent="0.35">
      <c r="A1291" s="1">
        <v>43452</v>
      </c>
      <c r="B1291">
        <v>50</v>
      </c>
    </row>
    <row r="1292" spans="1:2" x14ac:dyDescent="0.35">
      <c r="A1292" s="1">
        <v>43452</v>
      </c>
      <c r="B1292">
        <v>3650</v>
      </c>
    </row>
    <row r="1293" spans="1:2" x14ac:dyDescent="0.35">
      <c r="A1293" s="1">
        <v>43452</v>
      </c>
      <c r="B1293">
        <v>4875</v>
      </c>
    </row>
    <row r="1294" spans="1:2" x14ac:dyDescent="0.35">
      <c r="A1294" s="1">
        <v>43524</v>
      </c>
      <c r="B1294">
        <v>250</v>
      </c>
    </row>
    <row r="1295" spans="1:2" x14ac:dyDescent="0.35">
      <c r="A1295" s="1">
        <v>43524</v>
      </c>
      <c r="B1295">
        <v>500</v>
      </c>
    </row>
    <row r="1296" spans="1:2" x14ac:dyDescent="0.35">
      <c r="A1296" s="1">
        <v>43524</v>
      </c>
      <c r="B1296">
        <v>500</v>
      </c>
    </row>
    <row r="1297" spans="1:2" x14ac:dyDescent="0.35">
      <c r="A1297" s="1">
        <v>43524</v>
      </c>
      <c r="B1297">
        <v>125</v>
      </c>
    </row>
    <row r="1298" spans="1:2" x14ac:dyDescent="0.35">
      <c r="A1298" s="1">
        <v>43524</v>
      </c>
      <c r="B1298">
        <v>75</v>
      </c>
    </row>
    <row r="1299" spans="1:2" x14ac:dyDescent="0.35">
      <c r="A1299" s="1">
        <v>43524</v>
      </c>
      <c r="B1299">
        <v>25</v>
      </c>
    </row>
    <row r="1300" spans="1:2" x14ac:dyDescent="0.35">
      <c r="A1300" s="1">
        <v>43524</v>
      </c>
      <c r="B1300">
        <v>25</v>
      </c>
    </row>
    <row r="1301" spans="1:2" x14ac:dyDescent="0.35">
      <c r="A1301" s="1">
        <v>43524</v>
      </c>
      <c r="B1301">
        <v>25</v>
      </c>
    </row>
    <row r="1302" spans="1:2" x14ac:dyDescent="0.35">
      <c r="A1302" s="1">
        <v>43524</v>
      </c>
      <c r="B1302">
        <v>1050</v>
      </c>
    </row>
    <row r="1303" spans="1:2" x14ac:dyDescent="0.35">
      <c r="A1303" s="1">
        <v>43524</v>
      </c>
      <c r="B1303">
        <v>-150</v>
      </c>
    </row>
    <row r="1304" spans="1:2" x14ac:dyDescent="0.35">
      <c r="A1304" s="1">
        <v>43524</v>
      </c>
      <c r="B1304">
        <v>1800</v>
      </c>
    </row>
    <row r="1305" spans="1:2" x14ac:dyDescent="0.35">
      <c r="A1305" s="1">
        <v>43524</v>
      </c>
      <c r="B1305">
        <v>1050</v>
      </c>
    </row>
    <row r="1306" spans="1:2" x14ac:dyDescent="0.35">
      <c r="A1306" s="1">
        <v>43524</v>
      </c>
      <c r="B1306">
        <v>675</v>
      </c>
    </row>
    <row r="1307" spans="1:2" x14ac:dyDescent="0.35">
      <c r="A1307" s="1">
        <v>43553</v>
      </c>
      <c r="B1307">
        <v>1050</v>
      </c>
    </row>
    <row r="1308" spans="1:2" x14ac:dyDescent="0.35">
      <c r="A1308" s="1">
        <v>43587</v>
      </c>
      <c r="B1308">
        <v>25</v>
      </c>
    </row>
    <row r="1309" spans="1:2" x14ac:dyDescent="0.35">
      <c r="A1309" s="1">
        <v>43587</v>
      </c>
      <c r="B1309">
        <v>1150</v>
      </c>
    </row>
    <row r="1310" spans="1:2" x14ac:dyDescent="0.35">
      <c r="A1310" s="1">
        <v>43587</v>
      </c>
      <c r="B1310">
        <v>250</v>
      </c>
    </row>
    <row r="1311" spans="1:2" x14ac:dyDescent="0.35">
      <c r="A1311" s="1">
        <v>43587</v>
      </c>
      <c r="B1311">
        <v>100</v>
      </c>
    </row>
    <row r="1312" spans="1:2" x14ac:dyDescent="0.35">
      <c r="A1312" s="1">
        <v>43587</v>
      </c>
      <c r="B1312">
        <v>250</v>
      </c>
    </row>
    <row r="1313" spans="1:2" x14ac:dyDescent="0.35">
      <c r="A1313" s="1">
        <v>43587</v>
      </c>
      <c r="B1313">
        <v>250</v>
      </c>
    </row>
    <row r="1314" spans="1:2" x14ac:dyDescent="0.35">
      <c r="A1314" s="1">
        <v>43587</v>
      </c>
      <c r="B1314">
        <v>200</v>
      </c>
    </row>
    <row r="1315" spans="1:2" x14ac:dyDescent="0.35">
      <c r="A1315" s="1">
        <v>43587</v>
      </c>
      <c r="B1315">
        <v>125</v>
      </c>
    </row>
    <row r="1316" spans="1:2" x14ac:dyDescent="0.35">
      <c r="A1316" s="1">
        <v>43587</v>
      </c>
      <c r="B1316">
        <v>400</v>
      </c>
    </row>
    <row r="1317" spans="1:2" x14ac:dyDescent="0.35">
      <c r="A1317" s="1">
        <v>43587</v>
      </c>
      <c r="B1317">
        <v>-50</v>
      </c>
    </row>
    <row r="1318" spans="1:2" x14ac:dyDescent="0.35">
      <c r="A1318" s="1">
        <v>43587</v>
      </c>
      <c r="B1318">
        <v>2250</v>
      </c>
    </row>
    <row r="1319" spans="1:2" x14ac:dyDescent="0.35">
      <c r="A1319" s="1">
        <v>43587</v>
      </c>
      <c r="B1319">
        <v>1050</v>
      </c>
    </row>
    <row r="1320" spans="1:2" x14ac:dyDescent="0.35">
      <c r="A1320" s="1">
        <v>43587</v>
      </c>
      <c r="B1320">
        <v>1050</v>
      </c>
    </row>
    <row r="1321" spans="1:2" x14ac:dyDescent="0.35">
      <c r="A1321" s="1">
        <v>43587</v>
      </c>
      <c r="B1321">
        <v>400</v>
      </c>
    </row>
    <row r="1322" spans="1:2" x14ac:dyDescent="0.35">
      <c r="A1322" s="1">
        <v>43587</v>
      </c>
      <c r="B1322">
        <v>500</v>
      </c>
    </row>
    <row r="1323" spans="1:2" x14ac:dyDescent="0.35">
      <c r="A1323" s="1">
        <v>43587</v>
      </c>
      <c r="B1323">
        <v>450</v>
      </c>
    </row>
    <row r="1324" spans="1:2" x14ac:dyDescent="0.35">
      <c r="A1324" s="1">
        <v>43650</v>
      </c>
      <c r="B1324">
        <v>375</v>
      </c>
    </row>
    <row r="1325" spans="1:2" x14ac:dyDescent="0.35">
      <c r="A1325" s="1">
        <v>43650</v>
      </c>
      <c r="B1325">
        <v>550</v>
      </c>
    </row>
    <row r="1326" spans="1:2" x14ac:dyDescent="0.35">
      <c r="A1326" s="1">
        <v>43650</v>
      </c>
      <c r="B1326">
        <v>1050</v>
      </c>
    </row>
    <row r="1327" spans="1:2" x14ac:dyDescent="0.35">
      <c r="A1327" s="1">
        <v>43650</v>
      </c>
      <c r="B1327">
        <v>1050</v>
      </c>
    </row>
    <row r="1328" spans="1:2" x14ac:dyDescent="0.35">
      <c r="A1328" s="1">
        <v>43650</v>
      </c>
      <c r="B1328">
        <v>1050</v>
      </c>
    </row>
    <row r="1329" spans="1:2" x14ac:dyDescent="0.35">
      <c r="A1329" s="1">
        <v>43650</v>
      </c>
      <c r="B1329">
        <v>1050</v>
      </c>
    </row>
    <row r="1330" spans="1:2" x14ac:dyDescent="0.35">
      <c r="A1330" s="1">
        <v>43650</v>
      </c>
      <c r="B1330">
        <v>1550</v>
      </c>
    </row>
    <row r="1331" spans="1:2" x14ac:dyDescent="0.35">
      <c r="A1331" s="1">
        <v>43650</v>
      </c>
      <c r="B1331">
        <v>1500</v>
      </c>
    </row>
    <row r="1332" spans="1:2" x14ac:dyDescent="0.35">
      <c r="A1332" s="1">
        <v>43650</v>
      </c>
      <c r="B1332">
        <v>1050</v>
      </c>
    </row>
    <row r="1333" spans="1:2" x14ac:dyDescent="0.35">
      <c r="A1333" s="1">
        <v>43650</v>
      </c>
      <c r="B1333">
        <v>1050</v>
      </c>
    </row>
    <row r="1334" spans="1:2" x14ac:dyDescent="0.35">
      <c r="A1334" s="1">
        <v>43650</v>
      </c>
      <c r="B1334">
        <v>1050</v>
      </c>
    </row>
    <row r="1335" spans="1:2" x14ac:dyDescent="0.35">
      <c r="A1335" s="1">
        <v>43650</v>
      </c>
      <c r="B1335">
        <v>275</v>
      </c>
    </row>
    <row r="1336" spans="1:2" x14ac:dyDescent="0.35">
      <c r="A1336" s="1">
        <v>43650</v>
      </c>
      <c r="B1336">
        <v>125</v>
      </c>
    </row>
    <row r="1337" spans="1:2" x14ac:dyDescent="0.35">
      <c r="A1337" s="1">
        <v>43650</v>
      </c>
      <c r="B1337">
        <v>600</v>
      </c>
    </row>
    <row r="1338" spans="1:2" x14ac:dyDescent="0.35">
      <c r="A1338" s="1">
        <v>43650</v>
      </c>
      <c r="B1338">
        <v>-150</v>
      </c>
    </row>
    <row r="1339" spans="1:2" x14ac:dyDescent="0.35">
      <c r="A1339" s="1">
        <v>43650</v>
      </c>
      <c r="B1339">
        <v>250</v>
      </c>
    </row>
    <row r="1340" spans="1:2" x14ac:dyDescent="0.35">
      <c r="A1340" s="1">
        <v>43650</v>
      </c>
      <c r="B1340">
        <v>1050</v>
      </c>
    </row>
    <row r="1341" spans="1:2" x14ac:dyDescent="0.35">
      <c r="A1341" s="1">
        <v>43650</v>
      </c>
      <c r="B1341">
        <v>150</v>
      </c>
    </row>
    <row r="1342" spans="1:2" x14ac:dyDescent="0.35">
      <c r="A1342" s="1">
        <v>43650</v>
      </c>
      <c r="B1342">
        <v>50</v>
      </c>
    </row>
    <row r="1343" spans="1:2" x14ac:dyDescent="0.35">
      <c r="A1343" s="1">
        <v>43650</v>
      </c>
      <c r="B1343">
        <v>550</v>
      </c>
    </row>
    <row r="1344" spans="1:2" x14ac:dyDescent="0.35">
      <c r="A1344" s="1">
        <v>43650</v>
      </c>
      <c r="B1344">
        <v>1300</v>
      </c>
    </row>
    <row r="1345" spans="1:2" x14ac:dyDescent="0.35">
      <c r="A1345" s="1">
        <v>43650</v>
      </c>
      <c r="B1345">
        <v>1050</v>
      </c>
    </row>
    <row r="1346" spans="1:2" x14ac:dyDescent="0.35">
      <c r="A1346" s="1">
        <v>43650</v>
      </c>
      <c r="B1346">
        <v>500</v>
      </c>
    </row>
    <row r="1347" spans="1:2" x14ac:dyDescent="0.35">
      <c r="A1347" s="1">
        <v>43650</v>
      </c>
      <c r="B1347">
        <v>1050</v>
      </c>
    </row>
    <row r="1348" spans="1:2" x14ac:dyDescent="0.35">
      <c r="A1348" s="1">
        <v>43650</v>
      </c>
      <c r="B1348">
        <v>1050</v>
      </c>
    </row>
    <row r="1349" spans="1:2" x14ac:dyDescent="0.35">
      <c r="A1349" s="1">
        <v>43650</v>
      </c>
      <c r="B1349">
        <v>1050</v>
      </c>
    </row>
    <row r="1350" spans="1:2" x14ac:dyDescent="0.35">
      <c r="A1350" s="1">
        <v>43650</v>
      </c>
      <c r="B1350">
        <v>750</v>
      </c>
    </row>
    <row r="1351" spans="1:2" x14ac:dyDescent="0.35">
      <c r="A1351" s="1">
        <v>43650</v>
      </c>
      <c r="B1351">
        <v>1050</v>
      </c>
    </row>
    <row r="1352" spans="1:2" x14ac:dyDescent="0.35">
      <c r="A1352" s="1">
        <v>43650</v>
      </c>
      <c r="B1352">
        <v>6300</v>
      </c>
    </row>
    <row r="1353" spans="1:2" x14ac:dyDescent="0.35">
      <c r="A1353" s="1">
        <v>43650</v>
      </c>
      <c r="B1353">
        <v>250</v>
      </c>
    </row>
    <row r="1354" spans="1:2" x14ac:dyDescent="0.35">
      <c r="A1354" s="1">
        <v>43650</v>
      </c>
      <c r="B1354">
        <v>750</v>
      </c>
    </row>
    <row r="1355" spans="1:2" x14ac:dyDescent="0.35">
      <c r="A1355" s="1">
        <v>43650</v>
      </c>
      <c r="B1355">
        <v>550</v>
      </c>
    </row>
    <row r="1356" spans="1:2" x14ac:dyDescent="0.35">
      <c r="A1356" s="1">
        <v>43650</v>
      </c>
      <c r="B1356">
        <v>250</v>
      </c>
    </row>
    <row r="1357" spans="1:2" x14ac:dyDescent="0.35">
      <c r="A1357" s="1">
        <v>43650</v>
      </c>
      <c r="B1357">
        <v>300</v>
      </c>
    </row>
    <row r="1358" spans="1:2" x14ac:dyDescent="0.35">
      <c r="A1358" s="1">
        <v>43650</v>
      </c>
      <c r="B1358">
        <v>500</v>
      </c>
    </row>
    <row r="1359" spans="1:2" x14ac:dyDescent="0.35">
      <c r="A1359" s="1">
        <v>43650</v>
      </c>
      <c r="B1359">
        <v>1050</v>
      </c>
    </row>
    <row r="1360" spans="1:2" x14ac:dyDescent="0.35">
      <c r="A1360" s="1">
        <v>43686</v>
      </c>
      <c r="B1360">
        <v>100</v>
      </c>
    </row>
    <row r="1361" spans="1:2" x14ac:dyDescent="0.35">
      <c r="A1361" s="1">
        <v>43686</v>
      </c>
      <c r="B1361">
        <v>250</v>
      </c>
    </row>
    <row r="1362" spans="1:2" x14ac:dyDescent="0.35">
      <c r="A1362" s="1">
        <v>43686</v>
      </c>
      <c r="B1362">
        <v>250</v>
      </c>
    </row>
    <row r="1363" spans="1:2" x14ac:dyDescent="0.35">
      <c r="A1363" s="1">
        <v>43686</v>
      </c>
      <c r="B1363">
        <v>875</v>
      </c>
    </row>
    <row r="1364" spans="1:2" x14ac:dyDescent="0.35">
      <c r="A1364" s="1">
        <v>43686</v>
      </c>
      <c r="B1364">
        <v>500</v>
      </c>
    </row>
    <row r="1365" spans="1:2" x14ac:dyDescent="0.35">
      <c r="A1365" s="1">
        <v>43686</v>
      </c>
      <c r="B1365">
        <v>250</v>
      </c>
    </row>
    <row r="1366" spans="1:2" x14ac:dyDescent="0.35">
      <c r="A1366" s="1">
        <v>43686</v>
      </c>
      <c r="B1366">
        <v>250</v>
      </c>
    </row>
    <row r="1367" spans="1:2" x14ac:dyDescent="0.35">
      <c r="A1367" s="1">
        <v>43686</v>
      </c>
      <c r="B1367">
        <v>300</v>
      </c>
    </row>
    <row r="1368" spans="1:2" x14ac:dyDescent="0.35">
      <c r="A1368" s="1">
        <v>43686</v>
      </c>
      <c r="B1368">
        <v>300</v>
      </c>
    </row>
    <row r="1369" spans="1:2" x14ac:dyDescent="0.35">
      <c r="A1369" s="1">
        <v>43686</v>
      </c>
      <c r="B1369">
        <v>250</v>
      </c>
    </row>
    <row r="1370" spans="1:2" x14ac:dyDescent="0.35">
      <c r="A1370" s="1">
        <v>43686</v>
      </c>
      <c r="B1370">
        <v>250</v>
      </c>
    </row>
    <row r="1371" spans="1:2" x14ac:dyDescent="0.35">
      <c r="A1371" s="1">
        <v>43686</v>
      </c>
      <c r="B1371">
        <v>300</v>
      </c>
    </row>
    <row r="1372" spans="1:2" x14ac:dyDescent="0.35">
      <c r="A1372" s="1">
        <v>43686</v>
      </c>
      <c r="B1372">
        <v>300</v>
      </c>
    </row>
    <row r="1373" spans="1:2" x14ac:dyDescent="0.35">
      <c r="A1373" s="1">
        <v>43686</v>
      </c>
      <c r="B1373">
        <v>1050</v>
      </c>
    </row>
    <row r="1374" spans="1:2" x14ac:dyDescent="0.35">
      <c r="A1374" s="1">
        <v>43686</v>
      </c>
      <c r="B1374">
        <v>450</v>
      </c>
    </row>
    <row r="1375" spans="1:2" x14ac:dyDescent="0.35">
      <c r="A1375" s="1">
        <v>43706</v>
      </c>
      <c r="B1375">
        <v>450</v>
      </c>
    </row>
    <row r="1376" spans="1:2" x14ac:dyDescent="0.35">
      <c r="A1376" s="1">
        <v>43706</v>
      </c>
      <c r="B1376">
        <v>725</v>
      </c>
    </row>
    <row r="1377" spans="1:2" x14ac:dyDescent="0.35">
      <c r="A1377" s="1">
        <v>43706</v>
      </c>
      <c r="B1377">
        <v>250</v>
      </c>
    </row>
    <row r="1378" spans="1:2" x14ac:dyDescent="0.35">
      <c r="A1378" s="1">
        <v>43710</v>
      </c>
      <c r="B1378">
        <v>1050</v>
      </c>
    </row>
    <row r="1379" spans="1:2" x14ac:dyDescent="0.35">
      <c r="A1379" s="1">
        <v>43717</v>
      </c>
      <c r="B1379">
        <v>600</v>
      </c>
    </row>
    <row r="1380" spans="1:2" x14ac:dyDescent="0.35">
      <c r="A1380" s="1">
        <v>43717</v>
      </c>
      <c r="B1380">
        <v>1100</v>
      </c>
    </row>
    <row r="1381" spans="1:2" x14ac:dyDescent="0.35">
      <c r="A1381" s="1">
        <v>43717</v>
      </c>
      <c r="B1381">
        <v>150</v>
      </c>
    </row>
    <row r="1382" spans="1:2" x14ac:dyDescent="0.35">
      <c r="A1382" s="1">
        <v>43717</v>
      </c>
      <c r="B1382">
        <v>125</v>
      </c>
    </row>
    <row r="1383" spans="1:2" x14ac:dyDescent="0.35">
      <c r="A1383" s="1">
        <v>43717</v>
      </c>
      <c r="B1383">
        <v>75</v>
      </c>
    </row>
    <row r="1384" spans="1:2" x14ac:dyDescent="0.35">
      <c r="A1384" s="1">
        <v>43717</v>
      </c>
      <c r="B1384">
        <v>1050</v>
      </c>
    </row>
    <row r="1385" spans="1:2" x14ac:dyDescent="0.35">
      <c r="A1385" s="1">
        <v>43717</v>
      </c>
      <c r="B1385">
        <v>1050</v>
      </c>
    </row>
    <row r="1386" spans="1:2" x14ac:dyDescent="0.35">
      <c r="A1386" s="1">
        <v>43717</v>
      </c>
      <c r="B1386">
        <v>1050</v>
      </c>
    </row>
    <row r="1387" spans="1:2" x14ac:dyDescent="0.35">
      <c r="A1387" s="1">
        <v>43717</v>
      </c>
      <c r="B1387">
        <v>1550</v>
      </c>
    </row>
    <row r="1388" spans="1:2" x14ac:dyDescent="0.35">
      <c r="A1388" s="1">
        <v>43717</v>
      </c>
      <c r="B1388">
        <v>1550</v>
      </c>
    </row>
    <row r="1389" spans="1:2" x14ac:dyDescent="0.35">
      <c r="A1389" s="1">
        <v>43717</v>
      </c>
      <c r="B1389">
        <v>750</v>
      </c>
    </row>
    <row r="1390" spans="1:2" x14ac:dyDescent="0.35">
      <c r="A1390" s="1">
        <v>43717</v>
      </c>
      <c r="B1390">
        <v>1575</v>
      </c>
    </row>
    <row r="1391" spans="1:2" x14ac:dyDescent="0.35">
      <c r="A1391" s="1">
        <v>43717</v>
      </c>
      <c r="B1391">
        <v>1050</v>
      </c>
    </row>
    <row r="1392" spans="1:2" x14ac:dyDescent="0.35">
      <c r="A1392" s="1">
        <v>43717</v>
      </c>
      <c r="B1392">
        <v>1050</v>
      </c>
    </row>
    <row r="1393" spans="1:2" x14ac:dyDescent="0.35">
      <c r="A1393" s="1">
        <v>43721</v>
      </c>
      <c r="B1393">
        <v>1050</v>
      </c>
    </row>
    <row r="1394" spans="1:2" x14ac:dyDescent="0.35">
      <c r="A1394" s="1">
        <v>43761</v>
      </c>
      <c r="B1394">
        <v>1050</v>
      </c>
    </row>
    <row r="1395" spans="1:2" x14ac:dyDescent="0.35">
      <c r="A1395" s="1">
        <v>43769</v>
      </c>
      <c r="B1395">
        <v>1350</v>
      </c>
    </row>
    <row r="1396" spans="1:2" x14ac:dyDescent="0.35">
      <c r="A1396" s="1">
        <v>43769</v>
      </c>
      <c r="B1396">
        <v>300</v>
      </c>
    </row>
    <row r="1397" spans="1:2" x14ac:dyDescent="0.35">
      <c r="A1397" s="1">
        <v>43769</v>
      </c>
      <c r="B1397">
        <v>300</v>
      </c>
    </row>
    <row r="1398" spans="1:2" x14ac:dyDescent="0.35">
      <c r="A1398" s="1">
        <v>43784</v>
      </c>
      <c r="B1398">
        <v>1050</v>
      </c>
    </row>
    <row r="1399" spans="1:2" x14ac:dyDescent="0.35">
      <c r="A1399" s="1">
        <v>43784</v>
      </c>
      <c r="B1399">
        <v>150</v>
      </c>
    </row>
    <row r="1400" spans="1:2" x14ac:dyDescent="0.35">
      <c r="A1400" s="1">
        <v>43784</v>
      </c>
      <c r="B1400">
        <v>600</v>
      </c>
    </row>
    <row r="1401" spans="1:2" x14ac:dyDescent="0.35">
      <c r="A1401" s="1">
        <v>43784</v>
      </c>
      <c r="B1401">
        <v>400</v>
      </c>
    </row>
    <row r="1402" spans="1:2" x14ac:dyDescent="0.35">
      <c r="A1402" s="1">
        <v>43784</v>
      </c>
      <c r="B1402">
        <v>1050</v>
      </c>
    </row>
    <row r="1403" spans="1:2" x14ac:dyDescent="0.35">
      <c r="A1403" s="1">
        <v>43784</v>
      </c>
      <c r="B1403">
        <v>1050</v>
      </c>
    </row>
    <row r="1404" spans="1:2" x14ac:dyDescent="0.35">
      <c r="A1404" s="1">
        <v>43784</v>
      </c>
      <c r="B1404">
        <v>1050</v>
      </c>
    </row>
    <row r="1405" spans="1:2" x14ac:dyDescent="0.35">
      <c r="A1405" s="1">
        <v>43784</v>
      </c>
      <c r="B1405">
        <v>1500</v>
      </c>
    </row>
    <row r="1406" spans="1:2" x14ac:dyDescent="0.35">
      <c r="A1406" s="1">
        <v>43784</v>
      </c>
      <c r="B1406">
        <v>500</v>
      </c>
    </row>
    <row r="1407" spans="1:2" x14ac:dyDescent="0.35">
      <c r="A1407" s="1">
        <v>43784</v>
      </c>
      <c r="B1407">
        <v>650</v>
      </c>
    </row>
    <row r="1408" spans="1:2" x14ac:dyDescent="0.35">
      <c r="A1408" s="1">
        <v>43784</v>
      </c>
      <c r="B1408">
        <v>450</v>
      </c>
    </row>
    <row r="1409" spans="1:2" x14ac:dyDescent="0.35">
      <c r="A1409" s="1">
        <v>43784</v>
      </c>
      <c r="B1409">
        <v>250</v>
      </c>
    </row>
    <row r="1410" spans="1:2" x14ac:dyDescent="0.35">
      <c r="A1410" s="1">
        <v>43784</v>
      </c>
      <c r="B1410">
        <v>100</v>
      </c>
    </row>
    <row r="1411" spans="1:2" x14ac:dyDescent="0.35">
      <c r="A1411" s="1">
        <v>43784</v>
      </c>
      <c r="B1411">
        <v>750</v>
      </c>
    </row>
    <row r="1412" spans="1:2" x14ac:dyDescent="0.35">
      <c r="A1412" s="1">
        <v>43784</v>
      </c>
      <c r="B1412">
        <v>1050</v>
      </c>
    </row>
    <row r="1413" spans="1:2" x14ac:dyDescent="0.35">
      <c r="A1413" s="1">
        <v>43784</v>
      </c>
      <c r="B1413">
        <v>1050</v>
      </c>
    </row>
    <row r="1414" spans="1:2" x14ac:dyDescent="0.35">
      <c r="A1414" s="1">
        <v>43784</v>
      </c>
      <c r="B1414">
        <v>1050</v>
      </c>
    </row>
    <row r="1415" spans="1:2" x14ac:dyDescent="0.35">
      <c r="A1415" s="1">
        <v>43784</v>
      </c>
      <c r="B1415">
        <v>1050</v>
      </c>
    </row>
    <row r="1416" spans="1:2" x14ac:dyDescent="0.35">
      <c r="A1416" s="1">
        <v>43784</v>
      </c>
      <c r="B1416">
        <v>900</v>
      </c>
    </row>
    <row r="1417" spans="1:2" x14ac:dyDescent="0.35">
      <c r="A1417" s="1">
        <v>43784</v>
      </c>
      <c r="B1417">
        <v>300</v>
      </c>
    </row>
    <row r="1418" spans="1:2" x14ac:dyDescent="0.35">
      <c r="A1418" s="1">
        <v>43784</v>
      </c>
      <c r="B1418">
        <v>550</v>
      </c>
    </row>
    <row r="1419" spans="1:2" x14ac:dyDescent="0.35">
      <c r="A1419" s="1">
        <v>43784</v>
      </c>
      <c r="B1419">
        <v>200</v>
      </c>
    </row>
    <row r="1420" spans="1:2" x14ac:dyDescent="0.35">
      <c r="A1420" s="1">
        <v>43784</v>
      </c>
      <c r="B1420">
        <v>150</v>
      </c>
    </row>
    <row r="1421" spans="1:2" x14ac:dyDescent="0.35">
      <c r="A1421" s="1">
        <v>43784</v>
      </c>
      <c r="B1421">
        <v>350</v>
      </c>
    </row>
    <row r="1422" spans="1:2" x14ac:dyDescent="0.35">
      <c r="A1422" s="1">
        <v>43784</v>
      </c>
      <c r="B1422">
        <v>300</v>
      </c>
    </row>
    <row r="1423" spans="1:2" x14ac:dyDescent="0.35">
      <c r="A1423" s="1">
        <v>43784</v>
      </c>
      <c r="B1423">
        <v>400</v>
      </c>
    </row>
    <row r="1424" spans="1:2" x14ac:dyDescent="0.35">
      <c r="A1424" s="1">
        <v>43784</v>
      </c>
      <c r="B1424">
        <v>150</v>
      </c>
    </row>
    <row r="1425" spans="1:2" x14ac:dyDescent="0.35">
      <c r="A1425" s="1">
        <v>43784</v>
      </c>
      <c r="B1425">
        <v>300</v>
      </c>
    </row>
    <row r="1426" spans="1:2" x14ac:dyDescent="0.35">
      <c r="A1426" s="1">
        <v>43802</v>
      </c>
      <c r="B1426">
        <v>1050</v>
      </c>
    </row>
    <row r="1427" spans="1:2" x14ac:dyDescent="0.35">
      <c r="A1427" s="1">
        <v>43802</v>
      </c>
      <c r="B1427">
        <v>1050</v>
      </c>
    </row>
    <row r="1428" spans="1:2" x14ac:dyDescent="0.35">
      <c r="A1428" s="1">
        <v>43802</v>
      </c>
      <c r="B1428">
        <v>1050</v>
      </c>
    </row>
    <row r="1429" spans="1:2" x14ac:dyDescent="0.35">
      <c r="A1429" s="1">
        <v>43802</v>
      </c>
      <c r="B1429">
        <v>1050</v>
      </c>
    </row>
    <row r="1430" spans="1:2" x14ac:dyDescent="0.35">
      <c r="A1430" s="1">
        <v>43802</v>
      </c>
      <c r="B1430">
        <v>600</v>
      </c>
    </row>
    <row r="1431" spans="1:2" x14ac:dyDescent="0.35">
      <c r="A1431" s="1">
        <v>43802</v>
      </c>
      <c r="B1431">
        <v>500</v>
      </c>
    </row>
    <row r="1432" spans="1:2" x14ac:dyDescent="0.35">
      <c r="A1432" s="1">
        <v>43802</v>
      </c>
      <c r="B1432">
        <v>600</v>
      </c>
    </row>
    <row r="1433" spans="1:2" x14ac:dyDescent="0.35">
      <c r="A1433" s="1">
        <v>43820</v>
      </c>
      <c r="B1433">
        <v>7300</v>
      </c>
    </row>
    <row r="1434" spans="1:2" x14ac:dyDescent="0.35">
      <c r="A1434" s="1">
        <v>43820</v>
      </c>
      <c r="B1434">
        <v>5250</v>
      </c>
    </row>
    <row r="1435" spans="1:2" x14ac:dyDescent="0.35">
      <c r="A1435" s="1">
        <v>43820</v>
      </c>
      <c r="B1435">
        <v>2690</v>
      </c>
    </row>
    <row r="1436" spans="1:2" x14ac:dyDescent="0.35">
      <c r="A1436" s="1">
        <v>43820</v>
      </c>
      <c r="B1436">
        <v>1550</v>
      </c>
    </row>
    <row r="1437" spans="1:2" x14ac:dyDescent="0.35">
      <c r="A1437" s="1">
        <v>43820</v>
      </c>
      <c r="B1437">
        <v>200</v>
      </c>
    </row>
    <row r="1438" spans="1:2" x14ac:dyDescent="0.35">
      <c r="A1438" s="1">
        <v>43820</v>
      </c>
      <c r="B1438">
        <v>250</v>
      </c>
    </row>
    <row r="1439" spans="1:2" x14ac:dyDescent="0.35">
      <c r="A1439" s="1">
        <v>43820</v>
      </c>
      <c r="B1439">
        <v>450</v>
      </c>
    </row>
    <row r="1440" spans="1:2" x14ac:dyDescent="0.35">
      <c r="A1440" s="1">
        <v>43820</v>
      </c>
      <c r="B1440">
        <v>400</v>
      </c>
    </row>
    <row r="1441" spans="1:2" x14ac:dyDescent="0.35">
      <c r="A1441" s="1">
        <v>43820</v>
      </c>
      <c r="B1441">
        <v>400</v>
      </c>
    </row>
    <row r="1442" spans="1:2" x14ac:dyDescent="0.35">
      <c r="A1442" s="1">
        <v>43820</v>
      </c>
      <c r="B1442">
        <v>150</v>
      </c>
    </row>
    <row r="1443" spans="1:2" x14ac:dyDescent="0.35">
      <c r="A1443" s="1">
        <v>43820</v>
      </c>
      <c r="B1443">
        <v>100</v>
      </c>
    </row>
    <row r="1444" spans="1:2" x14ac:dyDescent="0.35">
      <c r="A1444" s="1">
        <v>43820</v>
      </c>
      <c r="B1444">
        <v>75</v>
      </c>
    </row>
    <row r="1445" spans="1:2" x14ac:dyDescent="0.35">
      <c r="A1445" s="1">
        <v>43820</v>
      </c>
      <c r="B1445">
        <v>250</v>
      </c>
    </row>
    <row r="1446" spans="1:2" x14ac:dyDescent="0.35">
      <c r="A1446" s="1">
        <v>43820</v>
      </c>
      <c r="B1446">
        <v>350</v>
      </c>
    </row>
    <row r="1447" spans="1:2" x14ac:dyDescent="0.35">
      <c r="A1447" s="1">
        <v>43820</v>
      </c>
      <c r="B1447">
        <v>500</v>
      </c>
    </row>
    <row r="1448" spans="1:2" x14ac:dyDescent="0.35">
      <c r="A1448" s="1">
        <v>43820</v>
      </c>
      <c r="B1448">
        <v>-500</v>
      </c>
    </row>
    <row r="1449" spans="1:2" x14ac:dyDescent="0.35">
      <c r="A1449" s="1">
        <v>43820</v>
      </c>
      <c r="B1449">
        <v>-500</v>
      </c>
    </row>
    <row r="1450" spans="1:2" x14ac:dyDescent="0.35">
      <c r="A1450" s="1">
        <v>43820</v>
      </c>
      <c r="B1450">
        <v>490</v>
      </c>
    </row>
    <row r="1451" spans="1:2" x14ac:dyDescent="0.35">
      <c r="A1451" s="1">
        <v>43820</v>
      </c>
      <c r="B1451">
        <v>-500</v>
      </c>
    </row>
    <row r="1452" spans="1:2" x14ac:dyDescent="0.35">
      <c r="A1452" s="1">
        <v>43820</v>
      </c>
      <c r="B1452">
        <v>-480</v>
      </c>
    </row>
    <row r="1453" spans="1:2" x14ac:dyDescent="0.35">
      <c r="A1453" s="1">
        <v>43820</v>
      </c>
      <c r="B1453">
        <v>-500</v>
      </c>
    </row>
    <row r="1454" spans="1:2" x14ac:dyDescent="0.35">
      <c r="A1454" s="1">
        <v>43872</v>
      </c>
      <c r="B1454">
        <v>800</v>
      </c>
    </row>
    <row r="1455" spans="1:2" x14ac:dyDescent="0.35">
      <c r="A1455" s="1">
        <v>43872</v>
      </c>
      <c r="B1455">
        <v>1050</v>
      </c>
    </row>
    <row r="1456" spans="1:2" x14ac:dyDescent="0.35">
      <c r="A1456" s="1">
        <v>43872</v>
      </c>
      <c r="B1456">
        <v>1050</v>
      </c>
    </row>
    <row r="1457" spans="1:2" x14ac:dyDescent="0.35">
      <c r="A1457" s="1">
        <v>43872</v>
      </c>
      <c r="B1457">
        <v>800</v>
      </c>
    </row>
    <row r="1458" spans="1:2" x14ac:dyDescent="0.35">
      <c r="A1458" s="1">
        <v>43872</v>
      </c>
      <c r="B1458">
        <v>500</v>
      </c>
    </row>
    <row r="1459" spans="1:2" x14ac:dyDescent="0.35">
      <c r="A1459" s="1">
        <v>43872</v>
      </c>
      <c r="B1459">
        <v>500</v>
      </c>
    </row>
    <row r="1460" spans="1:2" x14ac:dyDescent="0.35">
      <c r="A1460" s="1">
        <v>43872</v>
      </c>
      <c r="B1460">
        <v>800</v>
      </c>
    </row>
    <row r="1461" spans="1:2" x14ac:dyDescent="0.35">
      <c r="A1461" s="1">
        <v>43872</v>
      </c>
      <c r="B1461">
        <v>800</v>
      </c>
    </row>
    <row r="1462" spans="1:2" x14ac:dyDescent="0.35">
      <c r="A1462" s="1">
        <v>43872</v>
      </c>
      <c r="B1462">
        <v>550</v>
      </c>
    </row>
    <row r="1463" spans="1:2" x14ac:dyDescent="0.35">
      <c r="A1463" s="1">
        <v>43872</v>
      </c>
      <c r="B1463">
        <v>1250</v>
      </c>
    </row>
    <row r="1464" spans="1:2" x14ac:dyDescent="0.35">
      <c r="A1464" s="1">
        <v>43872</v>
      </c>
      <c r="B1464">
        <v>250</v>
      </c>
    </row>
    <row r="1465" spans="1:2" x14ac:dyDescent="0.35">
      <c r="A1465" s="1">
        <v>43880</v>
      </c>
      <c r="B1465">
        <v>1450</v>
      </c>
    </row>
    <row r="1466" spans="1:2" x14ac:dyDescent="0.35">
      <c r="A1466" s="1">
        <v>43880</v>
      </c>
      <c r="B1466">
        <v>900</v>
      </c>
    </row>
    <row r="1467" spans="1:2" x14ac:dyDescent="0.35">
      <c r="A1467" s="1">
        <v>43880</v>
      </c>
      <c r="B1467">
        <v>1050</v>
      </c>
    </row>
    <row r="1468" spans="1:2" x14ac:dyDescent="0.35">
      <c r="A1468" s="1">
        <v>43880</v>
      </c>
      <c r="B1468">
        <v>1350</v>
      </c>
    </row>
    <row r="1469" spans="1:2" x14ac:dyDescent="0.35">
      <c r="A1469" s="1">
        <v>43880</v>
      </c>
      <c r="B1469">
        <v>400</v>
      </c>
    </row>
    <row r="1470" spans="1:2" x14ac:dyDescent="0.35">
      <c r="A1470" s="1">
        <v>43880</v>
      </c>
      <c r="B1470">
        <v>250</v>
      </c>
    </row>
    <row r="1471" spans="1:2" x14ac:dyDescent="0.35">
      <c r="A1471" s="1">
        <v>43889</v>
      </c>
      <c r="B1471">
        <v>1050</v>
      </c>
    </row>
    <row r="1472" spans="1:2" x14ac:dyDescent="0.35">
      <c r="A1472" s="1">
        <v>43901</v>
      </c>
      <c r="B1472">
        <v>2100</v>
      </c>
    </row>
    <row r="1473" spans="1:2" x14ac:dyDescent="0.35">
      <c r="A1473" s="1">
        <v>43901</v>
      </c>
      <c r="B1473">
        <v>250</v>
      </c>
    </row>
    <row r="1474" spans="1:2" x14ac:dyDescent="0.35">
      <c r="A1474" s="1">
        <v>43901</v>
      </c>
      <c r="B1474">
        <v>1050</v>
      </c>
    </row>
    <row r="1475" spans="1:2" x14ac:dyDescent="0.35">
      <c r="A1475" s="1">
        <v>43901</v>
      </c>
      <c r="B1475">
        <v>1800</v>
      </c>
    </row>
    <row r="1476" spans="1:2" x14ac:dyDescent="0.35">
      <c r="A1476" s="1">
        <v>43902</v>
      </c>
      <c r="B1476">
        <v>750</v>
      </c>
    </row>
    <row r="1477" spans="1:2" x14ac:dyDescent="0.35">
      <c r="A1477" s="1">
        <v>43914</v>
      </c>
      <c r="B1477">
        <v>-300</v>
      </c>
    </row>
    <row r="1478" spans="1:2" x14ac:dyDescent="0.35">
      <c r="A1478" s="1">
        <v>43921</v>
      </c>
      <c r="B1478">
        <v>450</v>
      </c>
    </row>
    <row r="1479" spans="1:2" x14ac:dyDescent="0.35">
      <c r="A1479" s="1">
        <v>43921</v>
      </c>
      <c r="B1479">
        <v>1250</v>
      </c>
    </row>
    <row r="1480" spans="1:2" x14ac:dyDescent="0.35">
      <c r="A1480" s="1">
        <v>43921</v>
      </c>
      <c r="B1480">
        <v>1050</v>
      </c>
    </row>
    <row r="1481" spans="1:2" x14ac:dyDescent="0.35">
      <c r="A1481" s="1">
        <v>43921</v>
      </c>
      <c r="B1481">
        <v>2100</v>
      </c>
    </row>
    <row r="1482" spans="1:2" x14ac:dyDescent="0.35">
      <c r="A1482" s="1">
        <v>43921</v>
      </c>
      <c r="B1482">
        <v>25</v>
      </c>
    </row>
    <row r="1483" spans="1:2" x14ac:dyDescent="0.35">
      <c r="A1483" s="1">
        <v>43928</v>
      </c>
      <c r="B1483">
        <v>300</v>
      </c>
    </row>
    <row r="1484" spans="1:2" x14ac:dyDescent="0.35">
      <c r="A1484" s="1">
        <v>43928</v>
      </c>
      <c r="B1484">
        <v>450</v>
      </c>
    </row>
    <row r="1485" spans="1:2" x14ac:dyDescent="0.35">
      <c r="A1485" s="1">
        <v>43928</v>
      </c>
      <c r="B1485">
        <v>600</v>
      </c>
    </row>
    <row r="1486" spans="1:2" x14ac:dyDescent="0.35">
      <c r="A1486" s="1">
        <v>43928</v>
      </c>
      <c r="B1486">
        <v>350</v>
      </c>
    </row>
    <row r="1487" spans="1:2" x14ac:dyDescent="0.35">
      <c r="A1487" s="1">
        <v>43928</v>
      </c>
      <c r="B1487">
        <v>-50</v>
      </c>
    </row>
    <row r="1488" spans="1:2" x14ac:dyDescent="0.35">
      <c r="A1488" s="1">
        <v>43928</v>
      </c>
      <c r="B1488">
        <v>1500</v>
      </c>
    </row>
    <row r="1489" spans="1:2" x14ac:dyDescent="0.35">
      <c r="A1489" s="1">
        <v>43928</v>
      </c>
      <c r="B1489">
        <v>250</v>
      </c>
    </row>
    <row r="1490" spans="1:2" x14ac:dyDescent="0.35">
      <c r="A1490" s="1">
        <v>43930</v>
      </c>
      <c r="B1490">
        <v>1050</v>
      </c>
    </row>
    <row r="1491" spans="1:2" x14ac:dyDescent="0.35">
      <c r="A1491" s="1">
        <v>43935</v>
      </c>
      <c r="B1491">
        <v>-200</v>
      </c>
    </row>
    <row r="1492" spans="1:2" x14ac:dyDescent="0.35">
      <c r="A1492" s="1">
        <v>43935</v>
      </c>
      <c r="B1492">
        <v>200</v>
      </c>
    </row>
    <row r="1493" spans="1:2" x14ac:dyDescent="0.35">
      <c r="A1493" s="1">
        <v>43937</v>
      </c>
      <c r="B1493">
        <v>600</v>
      </c>
    </row>
    <row r="1494" spans="1:2" x14ac:dyDescent="0.35">
      <c r="A1494" s="1">
        <v>43937</v>
      </c>
      <c r="B1494">
        <v>450</v>
      </c>
    </row>
    <row r="1495" spans="1:2" x14ac:dyDescent="0.35">
      <c r="A1495" s="1">
        <v>43937</v>
      </c>
      <c r="B1495">
        <v>400</v>
      </c>
    </row>
    <row r="1496" spans="1:2" x14ac:dyDescent="0.35">
      <c r="A1496" s="1">
        <v>43943</v>
      </c>
      <c r="B1496">
        <v>50</v>
      </c>
    </row>
    <row r="1497" spans="1:2" x14ac:dyDescent="0.35">
      <c r="A1497" s="1">
        <v>43944</v>
      </c>
      <c r="B1497">
        <v>550</v>
      </c>
    </row>
    <row r="1498" spans="1:2" x14ac:dyDescent="0.35">
      <c r="A1498" s="1">
        <v>43944</v>
      </c>
      <c r="B1498">
        <v>700</v>
      </c>
    </row>
    <row r="1499" spans="1:2" x14ac:dyDescent="0.35">
      <c r="A1499" s="1">
        <v>43945</v>
      </c>
      <c r="B1499">
        <v>1050</v>
      </c>
    </row>
    <row r="1500" spans="1:2" x14ac:dyDescent="0.35">
      <c r="A1500" s="1">
        <v>43945</v>
      </c>
      <c r="B1500">
        <v>600</v>
      </c>
    </row>
    <row r="1501" spans="1:2" x14ac:dyDescent="0.35">
      <c r="A1501" s="1">
        <v>43950</v>
      </c>
      <c r="B1501">
        <v>200</v>
      </c>
    </row>
    <row r="1502" spans="1:2" x14ac:dyDescent="0.35">
      <c r="A1502" s="1">
        <v>43950</v>
      </c>
      <c r="B1502">
        <v>1500</v>
      </c>
    </row>
    <row r="1503" spans="1:2" x14ac:dyDescent="0.35">
      <c r="A1503" s="1">
        <v>43951</v>
      </c>
      <c r="B1503">
        <v>150</v>
      </c>
    </row>
    <row r="1504" spans="1:2" x14ac:dyDescent="0.35">
      <c r="A1504" s="1">
        <v>43951</v>
      </c>
      <c r="B1504">
        <v>1050</v>
      </c>
    </row>
    <row r="1505" spans="1:2" x14ac:dyDescent="0.35">
      <c r="A1505" s="1">
        <v>43951</v>
      </c>
      <c r="B1505">
        <v>400</v>
      </c>
    </row>
    <row r="1506" spans="1:2" x14ac:dyDescent="0.35">
      <c r="A1506" s="1">
        <v>43957</v>
      </c>
      <c r="B1506">
        <v>1050</v>
      </c>
    </row>
    <row r="1507" spans="1:2" x14ac:dyDescent="0.35">
      <c r="A1507" s="1">
        <v>43957</v>
      </c>
      <c r="B1507">
        <v>300</v>
      </c>
    </row>
    <row r="1508" spans="1:2" x14ac:dyDescent="0.35">
      <c r="A1508" s="1">
        <v>43957</v>
      </c>
      <c r="B1508">
        <v>1550</v>
      </c>
    </row>
    <row r="1509" spans="1:2" x14ac:dyDescent="0.35">
      <c r="A1509" s="1">
        <v>43958</v>
      </c>
      <c r="B1509">
        <v>450</v>
      </c>
    </row>
    <row r="1510" spans="1:2" x14ac:dyDescent="0.35">
      <c r="A1510" s="1">
        <v>43958</v>
      </c>
      <c r="B1510">
        <v>1050</v>
      </c>
    </row>
    <row r="1511" spans="1:2" x14ac:dyDescent="0.35">
      <c r="A1511" s="1">
        <v>43966</v>
      </c>
      <c r="B1511">
        <v>1050</v>
      </c>
    </row>
    <row r="1512" spans="1:2" x14ac:dyDescent="0.35">
      <c r="A1512" s="1">
        <v>43966</v>
      </c>
      <c r="B1512">
        <v>1000</v>
      </c>
    </row>
    <row r="1513" spans="1:2" x14ac:dyDescent="0.35">
      <c r="A1513" s="1">
        <v>43976</v>
      </c>
      <c r="B1513">
        <v>2100</v>
      </c>
    </row>
    <row r="1514" spans="1:2" x14ac:dyDescent="0.35">
      <c r="A1514" s="1">
        <v>43976</v>
      </c>
      <c r="B1514">
        <v>750</v>
      </c>
    </row>
    <row r="1515" spans="1:2" x14ac:dyDescent="0.35">
      <c r="A1515" s="1">
        <v>43976</v>
      </c>
      <c r="B1515">
        <v>450</v>
      </c>
    </row>
    <row r="1516" spans="1:2" x14ac:dyDescent="0.35">
      <c r="A1516" s="1">
        <v>43979</v>
      </c>
      <c r="B1516">
        <v>1050</v>
      </c>
    </row>
    <row r="1517" spans="1:2" x14ac:dyDescent="0.35">
      <c r="A1517" s="1">
        <v>43979</v>
      </c>
      <c r="B1517">
        <v>1050</v>
      </c>
    </row>
    <row r="1518" spans="1:2" x14ac:dyDescent="0.35">
      <c r="A1518" s="1">
        <v>43984</v>
      </c>
      <c r="B1518">
        <v>650</v>
      </c>
    </row>
    <row r="1519" spans="1:2" x14ac:dyDescent="0.35">
      <c r="A1519" s="1">
        <v>43986</v>
      </c>
      <c r="B1519">
        <v>150</v>
      </c>
    </row>
    <row r="1520" spans="1:2" x14ac:dyDescent="0.35">
      <c r="A1520" s="1">
        <v>43986</v>
      </c>
      <c r="B1520">
        <v>1050</v>
      </c>
    </row>
    <row r="1521" spans="1:2" x14ac:dyDescent="0.35">
      <c r="A1521" s="1">
        <v>43986</v>
      </c>
      <c r="B1521">
        <v>600</v>
      </c>
    </row>
    <row r="1522" spans="1:2" x14ac:dyDescent="0.35">
      <c r="A1522" s="1">
        <v>43987</v>
      </c>
      <c r="B1522">
        <v>250</v>
      </c>
    </row>
    <row r="1523" spans="1:2" x14ac:dyDescent="0.35">
      <c r="A1523" s="1">
        <v>44000</v>
      </c>
      <c r="B1523">
        <v>50</v>
      </c>
    </row>
    <row r="1524" spans="1:2" x14ac:dyDescent="0.35">
      <c r="A1524" s="1">
        <v>44000</v>
      </c>
      <c r="B1524">
        <v>400</v>
      </c>
    </row>
    <row r="1525" spans="1:2" x14ac:dyDescent="0.35">
      <c r="A1525" s="1">
        <v>44000</v>
      </c>
      <c r="B1525">
        <v>200</v>
      </c>
    </row>
    <row r="1526" spans="1:2" x14ac:dyDescent="0.35">
      <c r="A1526" s="1">
        <v>44000</v>
      </c>
      <c r="B1526">
        <v>650</v>
      </c>
    </row>
    <row r="1527" spans="1:2" x14ac:dyDescent="0.35">
      <c r="A1527" s="1">
        <v>44000</v>
      </c>
      <c r="B1527">
        <v>6550</v>
      </c>
    </row>
    <row r="1528" spans="1:2" x14ac:dyDescent="0.35">
      <c r="A1528" s="1">
        <v>44000</v>
      </c>
      <c r="B1528">
        <v>250</v>
      </c>
    </row>
    <row r="1529" spans="1:2" x14ac:dyDescent="0.35">
      <c r="A1529" s="1">
        <v>44000</v>
      </c>
      <c r="B1529">
        <v>100</v>
      </c>
    </row>
    <row r="1530" spans="1:2" x14ac:dyDescent="0.35">
      <c r="A1530" s="1">
        <v>44007</v>
      </c>
      <c r="B1530">
        <v>200</v>
      </c>
    </row>
    <row r="1531" spans="1:2" x14ac:dyDescent="0.35">
      <c r="A1531" s="1">
        <v>44007</v>
      </c>
      <c r="B1531">
        <v>200</v>
      </c>
    </row>
    <row r="1532" spans="1:2" x14ac:dyDescent="0.35">
      <c r="A1532" s="1">
        <v>44007</v>
      </c>
      <c r="B1532">
        <v>200</v>
      </c>
    </row>
    <row r="1533" spans="1:2" x14ac:dyDescent="0.35">
      <c r="A1533" s="1">
        <v>44011</v>
      </c>
      <c r="B1533">
        <v>500</v>
      </c>
    </row>
    <row r="1534" spans="1:2" x14ac:dyDescent="0.35">
      <c r="A1534" s="1">
        <v>44011</v>
      </c>
      <c r="B1534">
        <v>500</v>
      </c>
    </row>
    <row r="1535" spans="1:2" x14ac:dyDescent="0.35">
      <c r="A1535" s="1">
        <v>44011</v>
      </c>
      <c r="B1535">
        <v>-125</v>
      </c>
    </row>
    <row r="1536" spans="1:2" x14ac:dyDescent="0.35">
      <c r="A1536" s="1">
        <v>44011</v>
      </c>
      <c r="B1536">
        <v>600</v>
      </c>
    </row>
    <row r="1537" spans="1:2" x14ac:dyDescent="0.35">
      <c r="A1537" s="1">
        <v>44011</v>
      </c>
      <c r="B1537">
        <v>200</v>
      </c>
    </row>
    <row r="1538" spans="1:2" x14ac:dyDescent="0.35">
      <c r="A1538" s="1">
        <v>44011</v>
      </c>
      <c r="B1538">
        <v>400</v>
      </c>
    </row>
    <row r="1539" spans="1:2" x14ac:dyDescent="0.35">
      <c r="A1539" s="1">
        <v>44020</v>
      </c>
      <c r="B1539">
        <v>250</v>
      </c>
    </row>
    <row r="1540" spans="1:2" x14ac:dyDescent="0.35">
      <c r="A1540" s="1">
        <v>44020</v>
      </c>
      <c r="B1540">
        <v>450</v>
      </c>
    </row>
    <row r="1541" spans="1:2" x14ac:dyDescent="0.35">
      <c r="A1541" s="1">
        <v>44021</v>
      </c>
      <c r="B1541">
        <v>250</v>
      </c>
    </row>
    <row r="1542" spans="1:2" x14ac:dyDescent="0.35">
      <c r="A1542" s="1">
        <v>44025</v>
      </c>
      <c r="B1542">
        <v>600</v>
      </c>
    </row>
    <row r="1543" spans="1:2" x14ac:dyDescent="0.35">
      <c r="A1543" s="1">
        <v>44025</v>
      </c>
      <c r="B1543">
        <v>1225</v>
      </c>
    </row>
    <row r="1544" spans="1:2" x14ac:dyDescent="0.35">
      <c r="A1544" s="1">
        <v>44025</v>
      </c>
      <c r="B1544">
        <v>400</v>
      </c>
    </row>
    <row r="1545" spans="1:2" x14ac:dyDescent="0.35">
      <c r="A1545" s="1">
        <v>44025</v>
      </c>
      <c r="B1545">
        <v>550</v>
      </c>
    </row>
    <row r="1546" spans="1:2" x14ac:dyDescent="0.35">
      <c r="A1546" s="1">
        <v>44025</v>
      </c>
      <c r="B1546">
        <v>1050</v>
      </c>
    </row>
    <row r="1547" spans="1:2" x14ac:dyDescent="0.35">
      <c r="A1547" s="1">
        <v>44025</v>
      </c>
      <c r="B1547">
        <v>500</v>
      </c>
    </row>
    <row r="1548" spans="1:2" x14ac:dyDescent="0.35">
      <c r="A1548" s="1">
        <v>44025</v>
      </c>
      <c r="B1548">
        <v>500</v>
      </c>
    </row>
    <row r="1549" spans="1:2" x14ac:dyDescent="0.35">
      <c r="A1549" s="1">
        <v>44025</v>
      </c>
      <c r="B1549">
        <v>500</v>
      </c>
    </row>
    <row r="1550" spans="1:2" x14ac:dyDescent="0.35">
      <c r="A1550" s="1">
        <v>44027</v>
      </c>
      <c r="B1550">
        <v>1050</v>
      </c>
    </row>
    <row r="1551" spans="1:2" x14ac:dyDescent="0.35">
      <c r="A1551" s="1">
        <v>44034</v>
      </c>
      <c r="B1551">
        <v>575</v>
      </c>
    </row>
    <row r="1552" spans="1:2" x14ac:dyDescent="0.35">
      <c r="A1552" s="1">
        <v>44034</v>
      </c>
      <c r="B1552">
        <v>450</v>
      </c>
    </row>
    <row r="1553" spans="1:2" x14ac:dyDescent="0.35">
      <c r="A1553" s="1">
        <v>44034</v>
      </c>
      <c r="B1553">
        <v>500</v>
      </c>
    </row>
    <row r="1554" spans="1:2" x14ac:dyDescent="0.35">
      <c r="A1554" s="1">
        <v>44034</v>
      </c>
      <c r="B1554">
        <v>450</v>
      </c>
    </row>
    <row r="1555" spans="1:2" x14ac:dyDescent="0.35">
      <c r="A1555" s="1">
        <v>44034</v>
      </c>
      <c r="B1555">
        <v>550</v>
      </c>
    </row>
    <row r="1556" spans="1:2" x14ac:dyDescent="0.35">
      <c r="A1556" s="1">
        <v>44034</v>
      </c>
      <c r="B1556">
        <v>1300</v>
      </c>
    </row>
    <row r="1557" spans="1:2" x14ac:dyDescent="0.35">
      <c r="A1557" s="1">
        <v>44040</v>
      </c>
      <c r="B1557">
        <v>1050</v>
      </c>
    </row>
    <row r="1558" spans="1:2" x14ac:dyDescent="0.35">
      <c r="A1558" s="1">
        <v>44042</v>
      </c>
      <c r="B1558">
        <v>325</v>
      </c>
    </row>
    <row r="1559" spans="1:2" x14ac:dyDescent="0.35">
      <c r="A1559" s="1">
        <v>44042</v>
      </c>
      <c r="B1559">
        <v>500</v>
      </c>
    </row>
    <row r="1560" spans="1:2" x14ac:dyDescent="0.35">
      <c r="A1560" s="1">
        <v>44042</v>
      </c>
      <c r="B1560">
        <v>500</v>
      </c>
    </row>
    <row r="1561" spans="1:2" x14ac:dyDescent="0.35">
      <c r="A1561" s="1">
        <v>44042</v>
      </c>
      <c r="B1561">
        <v>1050</v>
      </c>
    </row>
    <row r="1562" spans="1:2" x14ac:dyDescent="0.35">
      <c r="A1562" s="1">
        <v>44042</v>
      </c>
      <c r="B1562">
        <v>1050</v>
      </c>
    </row>
    <row r="1563" spans="1:2" x14ac:dyDescent="0.35">
      <c r="A1563" s="1">
        <v>44042</v>
      </c>
      <c r="B1563">
        <v>300</v>
      </c>
    </row>
    <row r="1564" spans="1:2" x14ac:dyDescent="0.35">
      <c r="A1564" s="1">
        <v>44042</v>
      </c>
      <c r="B1564">
        <v>400</v>
      </c>
    </row>
    <row r="1565" spans="1:2" x14ac:dyDescent="0.35">
      <c r="A1565" s="1">
        <v>44042</v>
      </c>
      <c r="B1565">
        <v>2100</v>
      </c>
    </row>
    <row r="1566" spans="1:2" x14ac:dyDescent="0.35">
      <c r="A1566" s="1">
        <v>44042</v>
      </c>
      <c r="B1566">
        <v>1700</v>
      </c>
    </row>
    <row r="1567" spans="1:2" x14ac:dyDescent="0.35">
      <c r="A1567" s="1">
        <v>44042</v>
      </c>
      <c r="B1567">
        <v>150</v>
      </c>
    </row>
    <row r="1568" spans="1:2" x14ac:dyDescent="0.35">
      <c r="A1568" s="1">
        <v>44042</v>
      </c>
      <c r="B1568">
        <v>2500</v>
      </c>
    </row>
    <row r="1569" spans="1:2" x14ac:dyDescent="0.35">
      <c r="A1569" s="1">
        <v>44063</v>
      </c>
      <c r="B1569">
        <v>2100</v>
      </c>
    </row>
    <row r="1570" spans="1:2" x14ac:dyDescent="0.35">
      <c r="A1570" s="1">
        <v>44069</v>
      </c>
      <c r="B1570">
        <v>1050</v>
      </c>
    </row>
    <row r="1571" spans="1:2" x14ac:dyDescent="0.35">
      <c r="A1571" s="1">
        <v>44069</v>
      </c>
      <c r="B1571">
        <v>1050</v>
      </c>
    </row>
    <row r="1572" spans="1:2" x14ac:dyDescent="0.35">
      <c r="A1572" s="1">
        <v>44069</v>
      </c>
      <c r="B1572">
        <v>1875</v>
      </c>
    </row>
    <row r="1573" spans="1:2" x14ac:dyDescent="0.35">
      <c r="A1573" s="1">
        <v>44069</v>
      </c>
      <c r="B1573">
        <v>-50</v>
      </c>
    </row>
    <row r="1574" spans="1:2" x14ac:dyDescent="0.35">
      <c r="A1574" s="1">
        <v>44070</v>
      </c>
      <c r="B1574">
        <v>150</v>
      </c>
    </row>
    <row r="1575" spans="1:2" x14ac:dyDescent="0.35">
      <c r="A1575" s="1">
        <v>44070</v>
      </c>
      <c r="B1575">
        <v>1050</v>
      </c>
    </row>
    <row r="1576" spans="1:2" x14ac:dyDescent="0.35">
      <c r="A1576" s="1">
        <v>44070</v>
      </c>
      <c r="B1576">
        <v>1250</v>
      </c>
    </row>
    <row r="1577" spans="1:2" x14ac:dyDescent="0.35">
      <c r="A1577" s="1">
        <v>44070</v>
      </c>
      <c r="B1577">
        <v>700</v>
      </c>
    </row>
    <row r="1578" spans="1:2" x14ac:dyDescent="0.35">
      <c r="A1578" s="1">
        <v>44070</v>
      </c>
      <c r="B1578">
        <v>-300</v>
      </c>
    </row>
    <row r="1579" spans="1:2" x14ac:dyDescent="0.35">
      <c r="A1579" s="1">
        <v>44070</v>
      </c>
      <c r="B1579">
        <v>275</v>
      </c>
    </row>
    <row r="1580" spans="1:2" x14ac:dyDescent="0.35">
      <c r="A1580" s="1">
        <v>44070</v>
      </c>
      <c r="B1580">
        <v>1050</v>
      </c>
    </row>
    <row r="1581" spans="1:2" x14ac:dyDescent="0.35">
      <c r="A1581" s="1">
        <v>44070</v>
      </c>
      <c r="B1581">
        <v>275</v>
      </c>
    </row>
    <row r="1582" spans="1:2" x14ac:dyDescent="0.35">
      <c r="A1582" s="1">
        <v>44070</v>
      </c>
      <c r="B1582">
        <v>1400</v>
      </c>
    </row>
    <row r="1583" spans="1:2" x14ac:dyDescent="0.35">
      <c r="A1583" s="1">
        <v>44070</v>
      </c>
      <c r="B1583">
        <v>250</v>
      </c>
    </row>
    <row r="1584" spans="1:2" x14ac:dyDescent="0.35">
      <c r="A1584" s="1">
        <v>44070</v>
      </c>
      <c r="B1584">
        <v>200</v>
      </c>
    </row>
    <row r="1585" spans="1:2" x14ac:dyDescent="0.35">
      <c r="A1585" s="1">
        <v>44090</v>
      </c>
      <c r="B1585">
        <v>1050</v>
      </c>
    </row>
    <row r="1586" spans="1:2" x14ac:dyDescent="0.35">
      <c r="A1586" s="1">
        <v>44090</v>
      </c>
      <c r="B1586">
        <v>4800</v>
      </c>
    </row>
    <row r="1587" spans="1:2" x14ac:dyDescent="0.35">
      <c r="A1587" s="1">
        <v>44090</v>
      </c>
      <c r="B1587">
        <v>300</v>
      </c>
    </row>
    <row r="1588" spans="1:2" x14ac:dyDescent="0.35">
      <c r="A1588" s="1">
        <v>44090</v>
      </c>
      <c r="B1588">
        <v>1225</v>
      </c>
    </row>
    <row r="1589" spans="1:2" x14ac:dyDescent="0.35">
      <c r="A1589" s="1">
        <v>44090</v>
      </c>
      <c r="B1589">
        <v>900</v>
      </c>
    </row>
    <row r="1590" spans="1:2" x14ac:dyDescent="0.35">
      <c r="A1590" s="1">
        <v>44090</v>
      </c>
      <c r="B1590">
        <v>400</v>
      </c>
    </row>
    <row r="1591" spans="1:2" x14ac:dyDescent="0.35">
      <c r="A1591" s="1">
        <v>44090</v>
      </c>
      <c r="B1591">
        <v>1550</v>
      </c>
    </row>
    <row r="1592" spans="1:2" x14ac:dyDescent="0.35">
      <c r="A1592" s="1">
        <v>44091</v>
      </c>
      <c r="B1592">
        <v>1050</v>
      </c>
    </row>
    <row r="1593" spans="1:2" x14ac:dyDescent="0.35">
      <c r="A1593" s="1">
        <v>44095</v>
      </c>
      <c r="B1593">
        <v>1500</v>
      </c>
    </row>
    <row r="1594" spans="1:2" x14ac:dyDescent="0.35">
      <c r="A1594" s="1">
        <v>44099</v>
      </c>
      <c r="B1594">
        <v>1050</v>
      </c>
    </row>
    <row r="1595" spans="1:2" x14ac:dyDescent="0.35">
      <c r="A1595" s="1">
        <v>44099</v>
      </c>
      <c r="B1595">
        <v>500</v>
      </c>
    </row>
    <row r="1596" spans="1:2" x14ac:dyDescent="0.35">
      <c r="A1596" s="1">
        <v>44099</v>
      </c>
      <c r="B1596">
        <v>1050</v>
      </c>
    </row>
    <row r="1597" spans="1:2" x14ac:dyDescent="0.35">
      <c r="A1597" s="1">
        <v>44099</v>
      </c>
      <c r="B1597">
        <v>1050</v>
      </c>
    </row>
    <row r="1598" spans="1:2" x14ac:dyDescent="0.35">
      <c r="A1598" s="1">
        <v>44099</v>
      </c>
      <c r="B1598">
        <v>400</v>
      </c>
    </row>
    <row r="1599" spans="1:2" x14ac:dyDescent="0.35">
      <c r="A1599" s="1">
        <v>44099</v>
      </c>
      <c r="B1599">
        <v>400</v>
      </c>
    </row>
    <row r="1600" spans="1:2" x14ac:dyDescent="0.35">
      <c r="A1600" s="1">
        <v>44099</v>
      </c>
      <c r="B1600">
        <v>1050</v>
      </c>
    </row>
    <row r="1601" spans="1:2" x14ac:dyDescent="0.35">
      <c r="A1601" s="1">
        <v>44099</v>
      </c>
      <c r="B1601">
        <v>1050</v>
      </c>
    </row>
    <row r="1602" spans="1:2" x14ac:dyDescent="0.35">
      <c r="A1602" s="1">
        <v>44099</v>
      </c>
      <c r="B1602">
        <v>1050</v>
      </c>
    </row>
    <row r="1603" spans="1:2" x14ac:dyDescent="0.35">
      <c r="A1603" s="1">
        <v>44099</v>
      </c>
      <c r="B1603">
        <v>300</v>
      </c>
    </row>
    <row r="1604" spans="1:2" x14ac:dyDescent="0.35">
      <c r="A1604" s="1">
        <v>44104</v>
      </c>
      <c r="B1604">
        <v>500</v>
      </c>
    </row>
    <row r="1605" spans="1:2" x14ac:dyDescent="0.35">
      <c r="A1605" s="1">
        <v>44104</v>
      </c>
      <c r="B1605">
        <v>550</v>
      </c>
    </row>
    <row r="1606" spans="1:2" x14ac:dyDescent="0.35">
      <c r="A1606" s="1">
        <v>44104</v>
      </c>
      <c r="B1606">
        <v>250</v>
      </c>
    </row>
    <row r="1607" spans="1:2" x14ac:dyDescent="0.35">
      <c r="A1607" s="1">
        <v>44104</v>
      </c>
      <c r="B1607">
        <v>1050</v>
      </c>
    </row>
    <row r="1608" spans="1:2" x14ac:dyDescent="0.35">
      <c r="A1608" s="1">
        <v>44109</v>
      </c>
      <c r="B1608">
        <v>1050</v>
      </c>
    </row>
    <row r="1609" spans="1:2" x14ac:dyDescent="0.35">
      <c r="A1609" s="1">
        <v>44109</v>
      </c>
      <c r="B1609">
        <v>-100</v>
      </c>
    </row>
    <row r="1610" spans="1:2" x14ac:dyDescent="0.35">
      <c r="A1610" s="1">
        <v>44109</v>
      </c>
      <c r="B1610">
        <v>2100</v>
      </c>
    </row>
    <row r="1611" spans="1:2" x14ac:dyDescent="0.35">
      <c r="A1611" s="1">
        <v>44109</v>
      </c>
      <c r="B1611">
        <v>250</v>
      </c>
    </row>
    <row r="1612" spans="1:2" x14ac:dyDescent="0.35">
      <c r="A1612" s="1">
        <v>44111</v>
      </c>
      <c r="B1612">
        <v>1050</v>
      </c>
    </row>
    <row r="1613" spans="1:2" x14ac:dyDescent="0.35">
      <c r="A1613" s="1">
        <v>44111</v>
      </c>
      <c r="B1613">
        <v>800</v>
      </c>
    </row>
    <row r="1614" spans="1:2" x14ac:dyDescent="0.35">
      <c r="A1614" s="1">
        <v>44111</v>
      </c>
      <c r="B1614">
        <v>1050</v>
      </c>
    </row>
    <row r="1615" spans="1:2" x14ac:dyDescent="0.35">
      <c r="A1615" s="1">
        <v>44113</v>
      </c>
      <c r="B1615">
        <v>1050</v>
      </c>
    </row>
    <row r="1616" spans="1:2" x14ac:dyDescent="0.35">
      <c r="A1616" s="1">
        <v>44123</v>
      </c>
      <c r="B1616">
        <v>25</v>
      </c>
    </row>
    <row r="1617" spans="1:2" x14ac:dyDescent="0.35">
      <c r="A1617" s="1">
        <v>44126</v>
      </c>
      <c r="B1617">
        <v>2100</v>
      </c>
    </row>
    <row r="1618" spans="1:2" x14ac:dyDescent="0.35">
      <c r="A1618" s="1">
        <v>44126</v>
      </c>
      <c r="B1618">
        <v>1050</v>
      </c>
    </row>
    <row r="1619" spans="1:2" x14ac:dyDescent="0.35">
      <c r="A1619" s="1">
        <v>44126</v>
      </c>
      <c r="B1619">
        <v>50</v>
      </c>
    </row>
    <row r="1620" spans="1:2" x14ac:dyDescent="0.35">
      <c r="A1620" s="1">
        <v>44126</v>
      </c>
      <c r="B1620">
        <v>1050</v>
      </c>
    </row>
    <row r="1621" spans="1:2" x14ac:dyDescent="0.35">
      <c r="A1621" s="1">
        <v>44126</v>
      </c>
      <c r="B1621">
        <v>250</v>
      </c>
    </row>
    <row r="1622" spans="1:2" x14ac:dyDescent="0.35">
      <c r="A1622" s="1">
        <v>44126</v>
      </c>
      <c r="B1622">
        <v>400</v>
      </c>
    </row>
    <row r="1623" spans="1:2" x14ac:dyDescent="0.35">
      <c r="A1623" s="1">
        <v>44126</v>
      </c>
      <c r="B1623">
        <v>-250</v>
      </c>
    </row>
    <row r="1624" spans="1:2" x14ac:dyDescent="0.35">
      <c r="A1624" s="1">
        <v>44126</v>
      </c>
      <c r="B1624">
        <v>250</v>
      </c>
    </row>
    <row r="1625" spans="1:2" x14ac:dyDescent="0.35">
      <c r="A1625" s="1">
        <v>44137</v>
      </c>
      <c r="B1625">
        <v>150</v>
      </c>
    </row>
    <row r="1626" spans="1:2" x14ac:dyDescent="0.35">
      <c r="A1626" s="1">
        <v>44137</v>
      </c>
      <c r="B1626">
        <v>100</v>
      </c>
    </row>
    <row r="1627" spans="1:2" x14ac:dyDescent="0.35">
      <c r="A1627" s="1">
        <v>44137</v>
      </c>
      <c r="B1627">
        <v>100</v>
      </c>
    </row>
    <row r="1628" spans="1:2" x14ac:dyDescent="0.35">
      <c r="A1628" s="1">
        <v>44137</v>
      </c>
      <c r="B1628">
        <v>1050</v>
      </c>
    </row>
    <row r="1629" spans="1:2" x14ac:dyDescent="0.35">
      <c r="A1629" s="1">
        <v>44137</v>
      </c>
      <c r="B1629">
        <v>1300</v>
      </c>
    </row>
    <row r="1630" spans="1:2" x14ac:dyDescent="0.35">
      <c r="A1630" s="1">
        <v>44137</v>
      </c>
      <c r="B1630">
        <v>1550</v>
      </c>
    </row>
    <row r="1631" spans="1:2" x14ac:dyDescent="0.35">
      <c r="A1631" s="1">
        <v>44137</v>
      </c>
      <c r="B1631">
        <v>250</v>
      </c>
    </row>
    <row r="1632" spans="1:2" x14ac:dyDescent="0.35">
      <c r="A1632" s="1">
        <v>44137</v>
      </c>
      <c r="B1632">
        <v>200</v>
      </c>
    </row>
    <row r="1633" spans="1:2" x14ac:dyDescent="0.35">
      <c r="A1633" s="1">
        <v>44137</v>
      </c>
      <c r="B1633">
        <v>200</v>
      </c>
    </row>
    <row r="1634" spans="1:2" x14ac:dyDescent="0.35">
      <c r="A1634" s="1">
        <v>44144</v>
      </c>
      <c r="B1634">
        <v>175</v>
      </c>
    </row>
    <row r="1635" spans="1:2" x14ac:dyDescent="0.35">
      <c r="A1635" s="1">
        <v>44153</v>
      </c>
      <c r="B1635">
        <v>550</v>
      </c>
    </row>
    <row r="1636" spans="1:2" x14ac:dyDescent="0.35">
      <c r="A1636" s="1">
        <v>44153</v>
      </c>
      <c r="B1636">
        <v>1050</v>
      </c>
    </row>
    <row r="1637" spans="1:2" x14ac:dyDescent="0.35">
      <c r="A1637" s="1">
        <v>44153</v>
      </c>
      <c r="B1637">
        <v>1050</v>
      </c>
    </row>
    <row r="1638" spans="1:2" x14ac:dyDescent="0.35">
      <c r="A1638" s="1">
        <v>44153</v>
      </c>
      <c r="B1638">
        <v>125</v>
      </c>
    </row>
    <row r="1639" spans="1:2" x14ac:dyDescent="0.35">
      <c r="A1639" s="1">
        <v>44154</v>
      </c>
      <c r="B1639">
        <v>500</v>
      </c>
    </row>
    <row r="1640" spans="1:2" x14ac:dyDescent="0.35">
      <c r="A1640" s="1">
        <v>44154</v>
      </c>
      <c r="B1640">
        <v>500</v>
      </c>
    </row>
    <row r="1641" spans="1:2" x14ac:dyDescent="0.35">
      <c r="A1641" s="1">
        <v>44154</v>
      </c>
      <c r="B1641">
        <v>650</v>
      </c>
    </row>
    <row r="1642" spans="1:2" x14ac:dyDescent="0.35">
      <c r="A1642" s="1">
        <v>44154</v>
      </c>
      <c r="B1642">
        <v>250</v>
      </c>
    </row>
    <row r="1643" spans="1:2" x14ac:dyDescent="0.35">
      <c r="A1643" s="1">
        <v>44154</v>
      </c>
      <c r="B1643">
        <v>250</v>
      </c>
    </row>
    <row r="1644" spans="1:2" x14ac:dyDescent="0.35">
      <c r="A1644" s="1">
        <v>44154</v>
      </c>
      <c r="B1644">
        <v>150</v>
      </c>
    </row>
    <row r="1645" spans="1:2" x14ac:dyDescent="0.35">
      <c r="A1645" s="1">
        <v>44154</v>
      </c>
      <c r="B1645">
        <v>450</v>
      </c>
    </row>
    <row r="1646" spans="1:2" x14ac:dyDescent="0.35">
      <c r="A1646" s="1">
        <v>44154</v>
      </c>
      <c r="B1646">
        <v>500</v>
      </c>
    </row>
    <row r="1647" spans="1:2" x14ac:dyDescent="0.35">
      <c r="A1647" s="1">
        <v>44154</v>
      </c>
      <c r="B1647">
        <v>925</v>
      </c>
    </row>
    <row r="1648" spans="1:2" x14ac:dyDescent="0.35">
      <c r="A1648" s="1">
        <v>44154</v>
      </c>
      <c r="B1648">
        <v>75</v>
      </c>
    </row>
    <row r="1649" spans="1:2" x14ac:dyDescent="0.35">
      <c r="A1649" s="1">
        <v>44159</v>
      </c>
      <c r="B1649">
        <v>1050</v>
      </c>
    </row>
    <row r="1650" spans="1:2" x14ac:dyDescent="0.35">
      <c r="A1650" s="1">
        <v>44173</v>
      </c>
      <c r="B1650">
        <v>600</v>
      </c>
    </row>
    <row r="1651" spans="1:2" x14ac:dyDescent="0.35">
      <c r="A1651" s="1">
        <v>44173</v>
      </c>
      <c r="B1651">
        <v>1650</v>
      </c>
    </row>
    <row r="1652" spans="1:2" x14ac:dyDescent="0.35">
      <c r="A1652" s="1">
        <v>44173</v>
      </c>
      <c r="B1652">
        <v>1050</v>
      </c>
    </row>
    <row r="1653" spans="1:2" x14ac:dyDescent="0.35">
      <c r="A1653" s="1">
        <v>44173</v>
      </c>
      <c r="B1653">
        <v>1050</v>
      </c>
    </row>
    <row r="1654" spans="1:2" x14ac:dyDescent="0.35">
      <c r="A1654" s="1">
        <v>44173</v>
      </c>
      <c r="B1654">
        <v>300</v>
      </c>
    </row>
    <row r="1655" spans="1:2" x14ac:dyDescent="0.35">
      <c r="A1655" s="1">
        <v>44173</v>
      </c>
      <c r="B1655">
        <v>75</v>
      </c>
    </row>
    <row r="1656" spans="1:2" x14ac:dyDescent="0.35">
      <c r="A1656" s="1">
        <v>44173</v>
      </c>
      <c r="B1656">
        <v>500</v>
      </c>
    </row>
    <row r="1657" spans="1:2" x14ac:dyDescent="0.35">
      <c r="A1657" s="1">
        <v>44173</v>
      </c>
      <c r="B1657">
        <v>1050</v>
      </c>
    </row>
    <row r="1658" spans="1:2" x14ac:dyDescent="0.35">
      <c r="A1658" s="1">
        <v>44173</v>
      </c>
      <c r="B1658">
        <v>1050</v>
      </c>
    </row>
    <row r="1659" spans="1:2" x14ac:dyDescent="0.35">
      <c r="A1659" s="1">
        <v>44173</v>
      </c>
      <c r="B1659">
        <v>600</v>
      </c>
    </row>
    <row r="1660" spans="1:2" x14ac:dyDescent="0.35">
      <c r="A1660" s="1">
        <v>44181</v>
      </c>
      <c r="B1660">
        <v>1050</v>
      </c>
    </row>
    <row r="1661" spans="1:2" x14ac:dyDescent="0.35">
      <c r="A1661" s="1">
        <v>44181</v>
      </c>
      <c r="B1661">
        <v>300</v>
      </c>
    </row>
    <row r="1662" spans="1:2" x14ac:dyDescent="0.35">
      <c r="A1662" s="1">
        <v>44181</v>
      </c>
      <c r="B1662">
        <v>125</v>
      </c>
    </row>
    <row r="1663" spans="1:2" x14ac:dyDescent="0.35">
      <c r="A1663" s="1">
        <v>44181</v>
      </c>
      <c r="B1663">
        <v>250</v>
      </c>
    </row>
    <row r="1664" spans="1:2" x14ac:dyDescent="0.35">
      <c r="A1664" s="1">
        <v>44181</v>
      </c>
      <c r="B1664">
        <v>-400</v>
      </c>
    </row>
    <row r="1665" spans="1:2" x14ac:dyDescent="0.35">
      <c r="A1665" s="1">
        <v>44196</v>
      </c>
      <c r="B1665">
        <v>25</v>
      </c>
    </row>
    <row r="1666" spans="1:2" x14ac:dyDescent="0.35">
      <c r="A1666" s="1">
        <v>44196</v>
      </c>
      <c r="B1666">
        <v>125</v>
      </c>
    </row>
    <row r="1667" spans="1:2" x14ac:dyDescent="0.35">
      <c r="A1667" s="1">
        <v>44196</v>
      </c>
      <c r="B1667">
        <v>250</v>
      </c>
    </row>
    <row r="1668" spans="1:2" x14ac:dyDescent="0.35">
      <c r="A1668" s="1">
        <v>44196</v>
      </c>
      <c r="B1668">
        <v>400</v>
      </c>
    </row>
    <row r="1669" spans="1:2" x14ac:dyDescent="0.35">
      <c r="A1669" s="1">
        <v>44196</v>
      </c>
      <c r="B1669">
        <v>375</v>
      </c>
    </row>
    <row r="1670" spans="1:2" x14ac:dyDescent="0.35">
      <c r="A1670" s="1">
        <v>44196</v>
      </c>
      <c r="B1670">
        <v>175</v>
      </c>
    </row>
    <row r="1671" spans="1:2" x14ac:dyDescent="0.35">
      <c r="A1671" s="1">
        <v>44196</v>
      </c>
      <c r="B1671">
        <v>25</v>
      </c>
    </row>
    <row r="1672" spans="1:2" x14ac:dyDescent="0.35">
      <c r="A1672" s="1">
        <v>44196</v>
      </c>
      <c r="B1672">
        <v>3150</v>
      </c>
    </row>
    <row r="1673" spans="1:2" x14ac:dyDescent="0.35">
      <c r="A1673" s="1">
        <v>44196</v>
      </c>
      <c r="B1673">
        <v>1050</v>
      </c>
    </row>
    <row r="1674" spans="1:2" x14ac:dyDescent="0.35">
      <c r="A1674" s="1">
        <v>44196</v>
      </c>
      <c r="B1674">
        <v>10500</v>
      </c>
    </row>
    <row r="1675" spans="1:2" x14ac:dyDescent="0.35">
      <c r="A1675" s="1">
        <v>44196</v>
      </c>
      <c r="B1675">
        <v>1050</v>
      </c>
    </row>
    <row r="1676" spans="1:2" x14ac:dyDescent="0.35">
      <c r="A1676" s="1">
        <v>44196</v>
      </c>
      <c r="B1676">
        <v>3150</v>
      </c>
    </row>
    <row r="1677" spans="1:2" x14ac:dyDescent="0.35">
      <c r="A1677" s="1">
        <v>44196</v>
      </c>
      <c r="B1677">
        <v>1500</v>
      </c>
    </row>
    <row r="1678" spans="1:2" x14ac:dyDescent="0.35">
      <c r="A1678" s="1">
        <v>44196</v>
      </c>
      <c r="B1678">
        <v>3025</v>
      </c>
    </row>
    <row r="1679" spans="1:2" x14ac:dyDescent="0.35">
      <c r="A1679" s="1">
        <v>44258</v>
      </c>
      <c r="B1679">
        <v>100</v>
      </c>
    </row>
    <row r="1680" spans="1:2" x14ac:dyDescent="0.35">
      <c r="A1680" s="1">
        <v>44259</v>
      </c>
      <c r="B1680">
        <v>250</v>
      </c>
    </row>
    <row r="1681" spans="1:2" x14ac:dyDescent="0.35">
      <c r="A1681" s="1">
        <v>44259</v>
      </c>
      <c r="B1681">
        <v>1750</v>
      </c>
    </row>
    <row r="1682" spans="1:2" x14ac:dyDescent="0.35">
      <c r="A1682" s="1">
        <v>44259</v>
      </c>
      <c r="B1682">
        <v>1050</v>
      </c>
    </row>
    <row r="1683" spans="1:2" x14ac:dyDescent="0.35">
      <c r="A1683" s="1">
        <v>44259</v>
      </c>
      <c r="B1683">
        <v>250</v>
      </c>
    </row>
    <row r="1684" spans="1:2" x14ac:dyDescent="0.35">
      <c r="A1684" s="1">
        <v>44259</v>
      </c>
      <c r="B1684">
        <v>250</v>
      </c>
    </row>
    <row r="1685" spans="1:2" x14ac:dyDescent="0.35">
      <c r="A1685" s="1">
        <v>44259</v>
      </c>
      <c r="B1685">
        <v>25</v>
      </c>
    </row>
    <row r="1686" spans="1:2" x14ac:dyDescent="0.35">
      <c r="A1686" s="1">
        <v>44260</v>
      </c>
      <c r="B1686">
        <v>150</v>
      </c>
    </row>
    <row r="1687" spans="1:2" x14ac:dyDescent="0.35">
      <c r="A1687" s="1">
        <v>44260</v>
      </c>
      <c r="B1687">
        <v>150</v>
      </c>
    </row>
    <row r="1688" spans="1:2" x14ac:dyDescent="0.35">
      <c r="A1688" s="1">
        <v>44260</v>
      </c>
      <c r="B1688">
        <v>250</v>
      </c>
    </row>
    <row r="1689" spans="1:2" x14ac:dyDescent="0.35">
      <c r="A1689" s="1">
        <v>44260</v>
      </c>
      <c r="B1689">
        <v>650</v>
      </c>
    </row>
    <row r="1690" spans="1:2" x14ac:dyDescent="0.35">
      <c r="A1690" s="1">
        <v>44260</v>
      </c>
      <c r="B1690">
        <v>50</v>
      </c>
    </row>
    <row r="1691" spans="1:2" x14ac:dyDescent="0.35">
      <c r="A1691" s="1">
        <v>44287</v>
      </c>
      <c r="B1691">
        <v>1050</v>
      </c>
    </row>
    <row r="1692" spans="1:2" x14ac:dyDescent="0.35">
      <c r="A1692" s="1">
        <v>44287</v>
      </c>
      <c r="B1692">
        <v>1050</v>
      </c>
    </row>
    <row r="1693" spans="1:2" x14ac:dyDescent="0.35">
      <c r="A1693" s="1">
        <v>44287</v>
      </c>
      <c r="B1693">
        <v>500</v>
      </c>
    </row>
    <row r="1694" spans="1:2" x14ac:dyDescent="0.35">
      <c r="A1694" s="1">
        <v>44287</v>
      </c>
      <c r="B1694">
        <v>100</v>
      </c>
    </row>
    <row r="1695" spans="1:2" x14ac:dyDescent="0.35">
      <c r="A1695" s="1">
        <v>44287</v>
      </c>
      <c r="B1695">
        <v>25</v>
      </c>
    </row>
    <row r="1696" spans="1:2" x14ac:dyDescent="0.35">
      <c r="A1696" s="1">
        <v>44294</v>
      </c>
      <c r="B1696">
        <v>1050</v>
      </c>
    </row>
    <row r="1697" spans="1:2" x14ac:dyDescent="0.35">
      <c r="A1697" s="1">
        <v>44294</v>
      </c>
      <c r="B1697">
        <v>1050</v>
      </c>
    </row>
    <row r="1698" spans="1:2" x14ac:dyDescent="0.35">
      <c r="A1698" s="1">
        <v>44294</v>
      </c>
      <c r="B1698">
        <v>1050</v>
      </c>
    </row>
    <row r="1699" spans="1:2" x14ac:dyDescent="0.35">
      <c r="A1699" s="1">
        <v>44294</v>
      </c>
      <c r="B1699">
        <v>250</v>
      </c>
    </row>
    <row r="1700" spans="1:2" x14ac:dyDescent="0.35">
      <c r="A1700" s="1">
        <v>44294</v>
      </c>
      <c r="B1700">
        <v>200</v>
      </c>
    </row>
    <row r="1701" spans="1:2" x14ac:dyDescent="0.35">
      <c r="A1701" s="1">
        <v>44294</v>
      </c>
      <c r="B1701">
        <v>550</v>
      </c>
    </row>
    <row r="1702" spans="1:2" x14ac:dyDescent="0.35">
      <c r="A1702" s="1">
        <v>44294</v>
      </c>
      <c r="B1702">
        <v>1200</v>
      </c>
    </row>
    <row r="1703" spans="1:2" x14ac:dyDescent="0.35">
      <c r="A1703" s="1">
        <v>44294</v>
      </c>
      <c r="B1703">
        <v>1050</v>
      </c>
    </row>
    <row r="1704" spans="1:2" x14ac:dyDescent="0.35">
      <c r="A1704" s="1">
        <v>44294</v>
      </c>
      <c r="B1704">
        <v>1050</v>
      </c>
    </row>
    <row r="1705" spans="1:2" x14ac:dyDescent="0.35">
      <c r="A1705" s="1">
        <v>44294</v>
      </c>
      <c r="B1705">
        <v>25</v>
      </c>
    </row>
    <row r="1706" spans="1:2" x14ac:dyDescent="0.35">
      <c r="A1706" s="1">
        <v>44295</v>
      </c>
      <c r="B1706">
        <v>150</v>
      </c>
    </row>
    <row r="1707" spans="1:2" x14ac:dyDescent="0.35">
      <c r="A1707" s="1">
        <v>44295</v>
      </c>
      <c r="B1707">
        <v>100</v>
      </c>
    </row>
    <row r="1708" spans="1:2" x14ac:dyDescent="0.35">
      <c r="A1708" s="1">
        <v>44299</v>
      </c>
      <c r="B1708">
        <v>150</v>
      </c>
    </row>
    <row r="1709" spans="1:2" x14ac:dyDescent="0.35">
      <c r="A1709" s="1">
        <v>44299</v>
      </c>
      <c r="B1709">
        <v>1050</v>
      </c>
    </row>
    <row r="1710" spans="1:2" x14ac:dyDescent="0.35">
      <c r="A1710" s="1">
        <v>44299</v>
      </c>
      <c r="B1710">
        <v>500</v>
      </c>
    </row>
    <row r="1711" spans="1:2" x14ac:dyDescent="0.35">
      <c r="A1711" s="1">
        <v>44299</v>
      </c>
      <c r="B1711">
        <v>400</v>
      </c>
    </row>
    <row r="1712" spans="1:2" x14ac:dyDescent="0.35">
      <c r="A1712" s="1">
        <v>44307</v>
      </c>
      <c r="B1712">
        <v>1050</v>
      </c>
    </row>
    <row r="1713" spans="1:2" x14ac:dyDescent="0.35">
      <c r="A1713" s="1">
        <v>44307</v>
      </c>
      <c r="B1713">
        <v>1050</v>
      </c>
    </row>
    <row r="1714" spans="1:2" x14ac:dyDescent="0.35">
      <c r="A1714" s="1">
        <v>44307</v>
      </c>
      <c r="B1714">
        <v>150</v>
      </c>
    </row>
    <row r="1715" spans="1:2" x14ac:dyDescent="0.35">
      <c r="A1715" s="1">
        <v>44307</v>
      </c>
      <c r="B1715">
        <v>250</v>
      </c>
    </row>
    <row r="1716" spans="1:2" x14ac:dyDescent="0.35">
      <c r="A1716" s="1">
        <v>44308</v>
      </c>
      <c r="B1716">
        <v>1050</v>
      </c>
    </row>
    <row r="1717" spans="1:2" x14ac:dyDescent="0.35">
      <c r="A1717" s="1">
        <v>44308</v>
      </c>
      <c r="B1717">
        <v>250</v>
      </c>
    </row>
    <row r="1718" spans="1:2" x14ac:dyDescent="0.35">
      <c r="A1718" s="1">
        <v>44328</v>
      </c>
      <c r="B1718">
        <v>1000</v>
      </c>
    </row>
    <row r="1719" spans="1:2" x14ac:dyDescent="0.35">
      <c r="A1719" s="1">
        <v>44328</v>
      </c>
      <c r="B1719">
        <v>775</v>
      </c>
    </row>
    <row r="1720" spans="1:2" x14ac:dyDescent="0.35">
      <c r="A1720" s="1">
        <v>44328</v>
      </c>
      <c r="B1720">
        <v>250</v>
      </c>
    </row>
    <row r="1721" spans="1:2" x14ac:dyDescent="0.35">
      <c r="A1721" s="1">
        <v>44334</v>
      </c>
      <c r="B1721">
        <v>175</v>
      </c>
    </row>
    <row r="1722" spans="1:2" x14ac:dyDescent="0.35">
      <c r="A1722" s="1">
        <v>44341</v>
      </c>
      <c r="B1722">
        <v>50</v>
      </c>
    </row>
    <row r="1723" spans="1:2" x14ac:dyDescent="0.35">
      <c r="A1723" s="1">
        <v>44341</v>
      </c>
      <c r="B1723">
        <v>25</v>
      </c>
    </row>
    <row r="1724" spans="1:2" x14ac:dyDescent="0.35">
      <c r="A1724" s="1">
        <v>44350</v>
      </c>
      <c r="B1724">
        <v>650</v>
      </c>
    </row>
    <row r="1725" spans="1:2" x14ac:dyDescent="0.35">
      <c r="A1725" s="1">
        <v>44350</v>
      </c>
      <c r="B1725">
        <v>1050</v>
      </c>
    </row>
    <row r="1726" spans="1:2" x14ac:dyDescent="0.35">
      <c r="A1726" s="1">
        <v>44350</v>
      </c>
      <c r="B1726">
        <v>1050</v>
      </c>
    </row>
    <row r="1727" spans="1:2" x14ac:dyDescent="0.35">
      <c r="A1727" s="1">
        <v>44350</v>
      </c>
      <c r="B1727">
        <v>900</v>
      </c>
    </row>
    <row r="1728" spans="1:2" x14ac:dyDescent="0.35">
      <c r="A1728" s="1">
        <v>44350</v>
      </c>
      <c r="B1728">
        <v>100</v>
      </c>
    </row>
    <row r="1729" spans="1:2" x14ac:dyDescent="0.35">
      <c r="A1729" s="1">
        <v>44350</v>
      </c>
      <c r="B1729">
        <v>200</v>
      </c>
    </row>
    <row r="1730" spans="1:2" x14ac:dyDescent="0.35">
      <c r="A1730" s="1">
        <v>44350</v>
      </c>
      <c r="B1730">
        <v>125</v>
      </c>
    </row>
    <row r="1731" spans="1:2" x14ac:dyDescent="0.35">
      <c r="A1731" s="1">
        <v>44355</v>
      </c>
      <c r="B1731">
        <v>675</v>
      </c>
    </row>
    <row r="1732" spans="1:2" x14ac:dyDescent="0.35">
      <c r="A1732" s="1">
        <v>44355</v>
      </c>
      <c r="B1732">
        <v>1100</v>
      </c>
    </row>
    <row r="1733" spans="1:2" x14ac:dyDescent="0.35">
      <c r="A1733" s="1">
        <v>44369</v>
      </c>
      <c r="B1733">
        <v>1050</v>
      </c>
    </row>
    <row r="1734" spans="1:2" x14ac:dyDescent="0.35">
      <c r="A1734" s="1">
        <v>44369</v>
      </c>
      <c r="B1734">
        <v>800</v>
      </c>
    </row>
    <row r="1735" spans="1:2" x14ac:dyDescent="0.35">
      <c r="A1735" s="1">
        <v>44370</v>
      </c>
      <c r="B1735">
        <v>600</v>
      </c>
    </row>
    <row r="1736" spans="1:2" x14ac:dyDescent="0.35">
      <c r="A1736" s="1">
        <v>44370</v>
      </c>
      <c r="B1736">
        <v>700</v>
      </c>
    </row>
    <row r="1737" spans="1:2" x14ac:dyDescent="0.35">
      <c r="A1737" s="1">
        <v>44370</v>
      </c>
      <c r="B1737">
        <v>-250</v>
      </c>
    </row>
    <row r="1738" spans="1:2" x14ac:dyDescent="0.35">
      <c r="A1738" s="1">
        <v>44370</v>
      </c>
      <c r="B1738">
        <v>50</v>
      </c>
    </row>
    <row r="1739" spans="1:2" x14ac:dyDescent="0.35">
      <c r="A1739" s="1">
        <v>44370</v>
      </c>
      <c r="B1739">
        <v>975</v>
      </c>
    </row>
    <row r="1740" spans="1:2" x14ac:dyDescent="0.35">
      <c r="A1740" s="1">
        <v>44371</v>
      </c>
      <c r="B1740">
        <v>100</v>
      </c>
    </row>
    <row r="1741" spans="1:2" x14ac:dyDescent="0.35">
      <c r="A1741" s="1">
        <v>44385</v>
      </c>
      <c r="B1741">
        <v>1050</v>
      </c>
    </row>
    <row r="1742" spans="1:2" x14ac:dyDescent="0.35">
      <c r="A1742" s="1">
        <v>44385</v>
      </c>
      <c r="B1742">
        <v>900</v>
      </c>
    </row>
    <row r="1743" spans="1:2" x14ac:dyDescent="0.35">
      <c r="A1743" s="1">
        <v>44385</v>
      </c>
      <c r="B1743">
        <v>250</v>
      </c>
    </row>
    <row r="1744" spans="1:2" x14ac:dyDescent="0.35">
      <c r="A1744" s="1">
        <v>44385</v>
      </c>
      <c r="B1744">
        <v>500</v>
      </c>
    </row>
    <row r="1745" spans="1:2" x14ac:dyDescent="0.35">
      <c r="A1745" s="1">
        <v>44385</v>
      </c>
      <c r="B1745">
        <v>1050</v>
      </c>
    </row>
    <row r="1746" spans="1:2" x14ac:dyDescent="0.35">
      <c r="A1746" s="1">
        <v>44385</v>
      </c>
      <c r="B1746">
        <v>1050</v>
      </c>
    </row>
    <row r="1747" spans="1:2" x14ac:dyDescent="0.35">
      <c r="A1747" s="1">
        <v>44385</v>
      </c>
      <c r="B1747">
        <v>25</v>
      </c>
    </row>
    <row r="1748" spans="1:2" x14ac:dyDescent="0.35">
      <c r="A1748" s="1">
        <v>44392</v>
      </c>
      <c r="B1748">
        <v>575</v>
      </c>
    </row>
    <row r="1749" spans="1:2" x14ac:dyDescent="0.35">
      <c r="A1749" s="1">
        <v>44392</v>
      </c>
      <c r="B1749">
        <v>500</v>
      </c>
    </row>
    <row r="1750" spans="1:2" x14ac:dyDescent="0.35">
      <c r="A1750" s="1">
        <v>44392</v>
      </c>
      <c r="B1750">
        <v>100</v>
      </c>
    </row>
    <row r="1751" spans="1:2" x14ac:dyDescent="0.35">
      <c r="A1751" s="1">
        <v>44393</v>
      </c>
      <c r="B1751">
        <v>50</v>
      </c>
    </row>
    <row r="1752" spans="1:2" x14ac:dyDescent="0.35">
      <c r="A1752" s="1">
        <v>44403</v>
      </c>
      <c r="B1752">
        <v>1300</v>
      </c>
    </row>
    <row r="1753" spans="1:2" x14ac:dyDescent="0.35">
      <c r="A1753" s="1">
        <v>44403</v>
      </c>
      <c r="B1753">
        <v>1050</v>
      </c>
    </row>
    <row r="1754" spans="1:2" x14ac:dyDescent="0.35">
      <c r="A1754" s="1">
        <v>44426</v>
      </c>
      <c r="B1754">
        <v>1050</v>
      </c>
    </row>
    <row r="1755" spans="1:2" x14ac:dyDescent="0.35">
      <c r="A1755" s="1">
        <v>44432</v>
      </c>
      <c r="B1755">
        <v>125</v>
      </c>
    </row>
    <row r="1756" spans="1:2" x14ac:dyDescent="0.35">
      <c r="A1756" s="1">
        <v>44432</v>
      </c>
      <c r="B1756">
        <v>250</v>
      </c>
    </row>
    <row r="1757" spans="1:2" x14ac:dyDescent="0.35">
      <c r="A1757" s="1">
        <v>44432</v>
      </c>
      <c r="B1757">
        <v>1050</v>
      </c>
    </row>
    <row r="1758" spans="1:2" x14ac:dyDescent="0.35">
      <c r="A1758" s="1">
        <v>44432</v>
      </c>
      <c r="B1758">
        <v>1050</v>
      </c>
    </row>
    <row r="1759" spans="1:2" x14ac:dyDescent="0.35">
      <c r="A1759" s="1">
        <v>44432</v>
      </c>
      <c r="B1759">
        <v>1050</v>
      </c>
    </row>
    <row r="1760" spans="1:2" x14ac:dyDescent="0.35">
      <c r="A1760" s="1">
        <v>44432</v>
      </c>
      <c r="B1760">
        <v>200</v>
      </c>
    </row>
    <row r="1761" spans="1:2" x14ac:dyDescent="0.35">
      <c r="A1761" s="1">
        <v>44432</v>
      </c>
      <c r="B1761">
        <v>175</v>
      </c>
    </row>
    <row r="1762" spans="1:2" x14ac:dyDescent="0.35">
      <c r="A1762" s="1">
        <v>44432</v>
      </c>
      <c r="B1762">
        <v>500</v>
      </c>
    </row>
    <row r="1763" spans="1:2" x14ac:dyDescent="0.35">
      <c r="A1763" s="1">
        <v>44432</v>
      </c>
      <c r="B1763">
        <v>400</v>
      </c>
    </row>
    <row r="1764" spans="1:2" x14ac:dyDescent="0.35">
      <c r="A1764" s="1">
        <v>44432</v>
      </c>
      <c r="B1764">
        <v>25</v>
      </c>
    </row>
    <row r="1765" spans="1:2" x14ac:dyDescent="0.35">
      <c r="A1765" s="1">
        <v>44432</v>
      </c>
      <c r="B1765">
        <v>100</v>
      </c>
    </row>
    <row r="1766" spans="1:2" x14ac:dyDescent="0.35">
      <c r="A1766" s="1">
        <v>44433</v>
      </c>
      <c r="B1766">
        <v>50</v>
      </c>
    </row>
    <row r="1767" spans="1:2" x14ac:dyDescent="0.35">
      <c r="A1767" s="1">
        <v>44433</v>
      </c>
      <c r="B1767">
        <v>200</v>
      </c>
    </row>
    <row r="1768" spans="1:2" x14ac:dyDescent="0.35">
      <c r="A1768" s="1">
        <v>44446</v>
      </c>
      <c r="B1768">
        <v>250</v>
      </c>
    </row>
    <row r="1769" spans="1:2" x14ac:dyDescent="0.35">
      <c r="A1769" s="1">
        <v>44446</v>
      </c>
      <c r="B1769">
        <v>450</v>
      </c>
    </row>
    <row r="1770" spans="1:2" x14ac:dyDescent="0.35">
      <c r="A1770" s="1">
        <v>44446</v>
      </c>
      <c r="B1770">
        <v>1050</v>
      </c>
    </row>
    <row r="1771" spans="1:2" x14ac:dyDescent="0.35">
      <c r="A1771" s="1">
        <v>44446</v>
      </c>
      <c r="B1771">
        <v>250</v>
      </c>
    </row>
    <row r="1772" spans="1:2" x14ac:dyDescent="0.35">
      <c r="A1772" s="1">
        <v>44446</v>
      </c>
      <c r="B1772">
        <v>450</v>
      </c>
    </row>
    <row r="1773" spans="1:2" x14ac:dyDescent="0.35">
      <c r="A1773" s="1">
        <v>44446</v>
      </c>
      <c r="B1773">
        <v>300</v>
      </c>
    </row>
    <row r="1774" spans="1:2" x14ac:dyDescent="0.35">
      <c r="A1774" s="1">
        <v>44446</v>
      </c>
      <c r="B1774">
        <v>250</v>
      </c>
    </row>
    <row r="1775" spans="1:2" x14ac:dyDescent="0.35">
      <c r="A1775" s="1">
        <v>44459</v>
      </c>
      <c r="B1775">
        <v>1400</v>
      </c>
    </row>
    <row r="1776" spans="1:2" x14ac:dyDescent="0.35">
      <c r="A1776" s="1">
        <v>44459</v>
      </c>
      <c r="B1776">
        <v>500</v>
      </c>
    </row>
    <row r="1777" spans="1:2" x14ac:dyDescent="0.35">
      <c r="A1777" s="1">
        <v>44468</v>
      </c>
      <c r="B1777">
        <v>1050</v>
      </c>
    </row>
    <row r="1778" spans="1:2" x14ac:dyDescent="0.35">
      <c r="A1778" s="1">
        <v>44468</v>
      </c>
      <c r="B1778">
        <v>1050</v>
      </c>
    </row>
    <row r="1779" spans="1:2" x14ac:dyDescent="0.35">
      <c r="A1779" s="1">
        <v>44468</v>
      </c>
      <c r="B1779">
        <v>1650</v>
      </c>
    </row>
    <row r="1780" spans="1:2" x14ac:dyDescent="0.35">
      <c r="A1780" s="1">
        <v>44468</v>
      </c>
      <c r="B1780">
        <v>125</v>
      </c>
    </row>
    <row r="1781" spans="1:2" x14ac:dyDescent="0.35">
      <c r="A1781" s="1">
        <v>44468</v>
      </c>
      <c r="B1781">
        <v>250</v>
      </c>
    </row>
    <row r="1782" spans="1:2" x14ac:dyDescent="0.35">
      <c r="A1782" s="1">
        <v>44480</v>
      </c>
      <c r="B1782">
        <v>1050</v>
      </c>
    </row>
    <row r="1783" spans="1:2" x14ac:dyDescent="0.35">
      <c r="A1783" s="1">
        <v>44480</v>
      </c>
      <c r="B1783">
        <v>1050</v>
      </c>
    </row>
    <row r="1784" spans="1:2" x14ac:dyDescent="0.35">
      <c r="A1784" s="1">
        <v>44494</v>
      </c>
      <c r="B1784">
        <v>2100</v>
      </c>
    </row>
    <row r="1785" spans="1:2" x14ac:dyDescent="0.35">
      <c r="A1785" s="1">
        <v>44494</v>
      </c>
      <c r="B1785">
        <v>1550</v>
      </c>
    </row>
    <row r="1786" spans="1:2" x14ac:dyDescent="0.35">
      <c r="A1786" s="1">
        <v>44494</v>
      </c>
      <c r="B1786">
        <v>1050</v>
      </c>
    </row>
    <row r="1787" spans="1:2" x14ac:dyDescent="0.35">
      <c r="A1787" s="1">
        <v>44496</v>
      </c>
      <c r="B1787">
        <v>1050</v>
      </c>
    </row>
    <row r="1788" spans="1:2" x14ac:dyDescent="0.35">
      <c r="A1788" s="1">
        <v>44496</v>
      </c>
      <c r="B1788">
        <v>1050</v>
      </c>
    </row>
    <row r="1789" spans="1:2" x14ac:dyDescent="0.35">
      <c r="A1789" s="1">
        <v>44512</v>
      </c>
      <c r="B1789">
        <v>1050</v>
      </c>
    </row>
    <row r="1790" spans="1:2" x14ac:dyDescent="0.35">
      <c r="A1790" s="1">
        <v>44512</v>
      </c>
      <c r="B1790">
        <v>1050</v>
      </c>
    </row>
    <row r="1791" spans="1:2" x14ac:dyDescent="0.35">
      <c r="A1791" s="1">
        <v>44519</v>
      </c>
      <c r="B1791">
        <v>150</v>
      </c>
    </row>
    <row r="1792" spans="1:2" x14ac:dyDescent="0.35">
      <c r="A1792" s="1">
        <v>44543</v>
      </c>
      <c r="B1792">
        <v>1600</v>
      </c>
    </row>
    <row r="1793" spans="1:2" x14ac:dyDescent="0.35">
      <c r="A1793" s="1">
        <v>44543</v>
      </c>
      <c r="B1793">
        <v>1050</v>
      </c>
    </row>
    <row r="1794" spans="1:2" x14ac:dyDescent="0.35">
      <c r="A1794" s="1">
        <v>44557</v>
      </c>
      <c r="B1794">
        <v>250</v>
      </c>
    </row>
    <row r="1795" spans="1:2" x14ac:dyDescent="0.35">
      <c r="A1795" s="1">
        <v>44557</v>
      </c>
      <c r="B1795">
        <v>1050</v>
      </c>
    </row>
    <row r="1796" spans="1:2" x14ac:dyDescent="0.35">
      <c r="A1796" s="1">
        <v>44557</v>
      </c>
      <c r="B1796">
        <v>25</v>
      </c>
    </row>
    <row r="1797" spans="1:2" x14ac:dyDescent="0.35">
      <c r="A1797" s="1">
        <v>44557</v>
      </c>
      <c r="B1797">
        <v>250</v>
      </c>
    </row>
    <row r="1798" spans="1:2" x14ac:dyDescent="0.35">
      <c r="A1798" s="1">
        <v>44557</v>
      </c>
      <c r="B1798">
        <v>425</v>
      </c>
    </row>
    <row r="1799" spans="1:2" x14ac:dyDescent="0.35">
      <c r="A1799" s="1">
        <v>44557</v>
      </c>
      <c r="B1799">
        <v>250</v>
      </c>
    </row>
    <row r="1800" spans="1:2" x14ac:dyDescent="0.35">
      <c r="A1800" s="1">
        <v>44557</v>
      </c>
      <c r="B1800">
        <v>200</v>
      </c>
    </row>
    <row r="1801" spans="1:2" x14ac:dyDescent="0.35">
      <c r="A1801" s="1">
        <v>44561</v>
      </c>
      <c r="B1801">
        <v>4275</v>
      </c>
    </row>
    <row r="1802" spans="1:2" x14ac:dyDescent="0.35">
      <c r="A1802" s="1">
        <v>44561</v>
      </c>
      <c r="B1802">
        <v>2100</v>
      </c>
    </row>
    <row r="1803" spans="1:2" x14ac:dyDescent="0.35">
      <c r="A1803" s="1">
        <v>44561</v>
      </c>
      <c r="B1803">
        <v>2100</v>
      </c>
    </row>
    <row r="1804" spans="1:2" x14ac:dyDescent="0.35">
      <c r="A1804" s="1">
        <v>44561</v>
      </c>
      <c r="B1804">
        <v>3150</v>
      </c>
    </row>
    <row r="1805" spans="1:2" x14ac:dyDescent="0.35">
      <c r="A1805" s="1">
        <v>44561</v>
      </c>
      <c r="B1805">
        <v>2100</v>
      </c>
    </row>
    <row r="1806" spans="1:2" x14ac:dyDescent="0.35">
      <c r="A1806" s="1">
        <v>44561</v>
      </c>
      <c r="B1806">
        <v>5250</v>
      </c>
    </row>
    <row r="1807" spans="1:2" x14ac:dyDescent="0.35">
      <c r="A1807" s="1">
        <v>44561</v>
      </c>
      <c r="B1807">
        <v>6300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3206-1012-4799-8FE3-A0DF63C6F0AA}">
  <dimension ref="A1:E48"/>
  <sheetViews>
    <sheetView workbookViewId="0">
      <selection activeCell="C1" sqref="C1"/>
    </sheetView>
  </sheetViews>
  <sheetFormatPr defaultRowHeight="14.5" x14ac:dyDescent="0.35"/>
  <cols>
    <col min="1" max="1" width="37.54296875" bestFit="1" customWidth="1"/>
    <col min="2" max="2" width="15.54296875" bestFit="1" customWidth="1"/>
    <col min="3" max="5" width="12.26953125" bestFit="1" customWidth="1"/>
  </cols>
  <sheetData>
    <row r="1" spans="1:2" x14ac:dyDescent="0.35">
      <c r="A1" t="s">
        <v>37</v>
      </c>
      <c r="B1">
        <v>21</v>
      </c>
    </row>
    <row r="2" spans="1:2" x14ac:dyDescent="0.35">
      <c r="A2" t="s">
        <v>40</v>
      </c>
      <c r="B2">
        <v>10</v>
      </c>
    </row>
    <row r="3" spans="1:2" x14ac:dyDescent="0.35">
      <c r="A3" t="s">
        <v>38</v>
      </c>
      <c r="B3">
        <v>11302</v>
      </c>
    </row>
    <row r="4" spans="1:2" x14ac:dyDescent="0.35">
      <c r="A4" t="s">
        <v>43</v>
      </c>
      <c r="B4">
        <f>B3/B1</f>
        <v>538.19047619047615</v>
      </c>
    </row>
    <row r="5" spans="1:2" x14ac:dyDescent="0.35">
      <c r="A5" t="s">
        <v>39</v>
      </c>
      <c r="B5">
        <v>5600</v>
      </c>
    </row>
    <row r="6" spans="1:2" x14ac:dyDescent="0.35">
      <c r="A6" t="s">
        <v>44</v>
      </c>
      <c r="B6">
        <f>B5*B5</f>
        <v>31360000</v>
      </c>
    </row>
    <row r="7" spans="1:2" x14ac:dyDescent="0.35">
      <c r="A7" t="s">
        <v>45</v>
      </c>
      <c r="B7">
        <f>B6/B1</f>
        <v>1493333.3333333333</v>
      </c>
    </row>
    <row r="8" spans="1:2" x14ac:dyDescent="0.35">
      <c r="A8" t="s">
        <v>46</v>
      </c>
      <c r="B8">
        <f>SQRT(B7)</f>
        <v>1222.0201853215574</v>
      </c>
    </row>
    <row r="9" spans="1:2" x14ac:dyDescent="0.35">
      <c r="A9" t="s">
        <v>41</v>
      </c>
      <c r="B9">
        <v>1</v>
      </c>
    </row>
    <row r="10" spans="1:2" x14ac:dyDescent="0.35">
      <c r="A10" t="s">
        <v>42</v>
      </c>
      <c r="B10">
        <v>1</v>
      </c>
    </row>
    <row r="11" spans="1:2" x14ac:dyDescent="0.35">
      <c r="A11" t="s">
        <v>47</v>
      </c>
      <c r="B11">
        <v>21</v>
      </c>
    </row>
    <row r="12" spans="1:2" x14ac:dyDescent="0.35">
      <c r="A12" t="s">
        <v>50</v>
      </c>
      <c r="B12">
        <v>2</v>
      </c>
    </row>
    <row r="13" spans="1:2" x14ac:dyDescent="0.35">
      <c r="A13" t="s">
        <v>111</v>
      </c>
      <c r="B13">
        <v>4.09</v>
      </c>
    </row>
    <row r="14" spans="1:2" x14ac:dyDescent="0.35">
      <c r="A14" t="s">
        <v>109</v>
      </c>
      <c r="B14" s="25">
        <v>0.8498</v>
      </c>
    </row>
    <row r="15" spans="1:2" x14ac:dyDescent="0.35">
      <c r="A15" t="s">
        <v>110</v>
      </c>
      <c r="B15">
        <v>100</v>
      </c>
    </row>
    <row r="18" spans="1:5" x14ac:dyDescent="0.35">
      <c r="A18" s="3" t="s">
        <v>48</v>
      </c>
      <c r="B18" s="8">
        <v>0.99</v>
      </c>
      <c r="C18" s="8">
        <v>0.95</v>
      </c>
      <c r="D18" s="8">
        <v>0.9</v>
      </c>
      <c r="E18" s="8">
        <v>0.8</v>
      </c>
    </row>
    <row r="19" spans="1:5" x14ac:dyDescent="0.35">
      <c r="A19" s="3" t="s">
        <v>117</v>
      </c>
      <c r="B19" s="26">
        <f>$B$4+_xlfn.NORM.INV(B18,0,1)*$B$8*SQRT(1)</f>
        <v>3381.0345363482752</v>
      </c>
      <c r="C19" s="26">
        <f t="shared" ref="C19:D19" si="0">$B$4+_xlfn.NORM.INV(C18,0,1)*$B$8*SQRT(1)</f>
        <v>2548.2348102245492</v>
      </c>
      <c r="D19" s="26">
        <f t="shared" si="0"/>
        <v>2104.2723578164209</v>
      </c>
      <c r="E19" s="26">
        <f>$B$4+_xlfn.NORM.INV(E18,0,1)*$B$8*SQRT(1)</f>
        <v>1566.6686120118072</v>
      </c>
    </row>
    <row r="20" spans="1:5" x14ac:dyDescent="0.35">
      <c r="A20" s="3" t="s">
        <v>116</v>
      </c>
      <c r="B20" s="26">
        <f>_xlfn.NORM.INV(B18,0,1)*$B$8*SQRT(1)</f>
        <v>2842.844060157799</v>
      </c>
      <c r="C20" s="26">
        <f t="shared" ref="C20:E20" si="1">_xlfn.NORM.INV(C18,0,1)*$B$8*SQRT(1)</f>
        <v>2010.044334034073</v>
      </c>
      <c r="D20" s="26">
        <f t="shared" si="1"/>
        <v>1566.0818816259448</v>
      </c>
      <c r="E20" s="26">
        <f t="shared" si="1"/>
        <v>1028.4781358213311</v>
      </c>
    </row>
    <row r="30" spans="1:5" x14ac:dyDescent="0.35">
      <c r="A30" t="s">
        <v>111</v>
      </c>
      <c r="B30">
        <v>4.09</v>
      </c>
    </row>
    <row r="31" spans="1:5" x14ac:dyDescent="0.35">
      <c r="A31" t="s">
        <v>109</v>
      </c>
      <c r="B31" s="25">
        <v>0.8498</v>
      </c>
    </row>
    <row r="32" spans="1:5" x14ac:dyDescent="0.35">
      <c r="A32" t="s">
        <v>110</v>
      </c>
      <c r="B32">
        <v>100</v>
      </c>
    </row>
    <row r="33" spans="1:5" x14ac:dyDescent="0.35">
      <c r="A33" t="s">
        <v>39</v>
      </c>
      <c r="B33">
        <v>5600</v>
      </c>
    </row>
    <row r="34" spans="1:5" x14ac:dyDescent="0.35">
      <c r="A34" t="s">
        <v>44</v>
      </c>
      <c r="B34">
        <f>B33*B33</f>
        <v>31360000</v>
      </c>
    </row>
    <row r="35" spans="1:5" x14ac:dyDescent="0.35">
      <c r="A35" t="s">
        <v>114</v>
      </c>
      <c r="B35">
        <f>B34*10</f>
        <v>313600000</v>
      </c>
    </row>
    <row r="36" spans="1:5" x14ac:dyDescent="0.35">
      <c r="A36" t="s">
        <v>115</v>
      </c>
      <c r="B36">
        <f>SQRT(B35)</f>
        <v>17708.754896942923</v>
      </c>
    </row>
    <row r="38" spans="1:5" x14ac:dyDescent="0.35">
      <c r="A38" t="s">
        <v>112</v>
      </c>
      <c r="B38">
        <f>SQRT(2*11302*10*B32/(0.8498*B30*(10/12)))</f>
        <v>2793.5937793329485</v>
      </c>
    </row>
    <row r="39" spans="1:5" x14ac:dyDescent="0.35">
      <c r="B39">
        <v>2800</v>
      </c>
    </row>
    <row r="40" spans="1:5" x14ac:dyDescent="0.35">
      <c r="A40" t="s">
        <v>113</v>
      </c>
      <c r="B40">
        <f>(11302*10)/B39</f>
        <v>40.364285714285714</v>
      </c>
      <c r="C40">
        <f>SQRT(B40)</f>
        <v>6.3532893617625916</v>
      </c>
    </row>
    <row r="43" spans="1:5" x14ac:dyDescent="0.35">
      <c r="A43" s="3" t="s">
        <v>48</v>
      </c>
      <c r="B43" s="8">
        <v>0.99</v>
      </c>
      <c r="C43" s="8">
        <v>0.95</v>
      </c>
      <c r="D43" s="8">
        <v>0.9</v>
      </c>
      <c r="E43" s="8">
        <v>0.8</v>
      </c>
    </row>
    <row r="44" spans="1:5" x14ac:dyDescent="0.35">
      <c r="A44" s="3" t="s">
        <v>49</v>
      </c>
      <c r="B44" s="3">
        <f>_xlfn.NORM.INV(B43,0,1)*B36/C40</f>
        <v>6484.3141813053353</v>
      </c>
      <c r="C44" s="3">
        <f>_xlfn.NORM.INV(C43,0,1)*B36/C40</f>
        <v>4584.7604386383773</v>
      </c>
      <c r="D44" s="3">
        <f>_xlfn.NORM.INV(D43,0,1)*B36/C40</f>
        <v>3572.1153672948144</v>
      </c>
      <c r="E44" s="3">
        <f>_xlfn.NORM.INV(E43,0,1)*B36/C40</f>
        <v>2345.8815257346732</v>
      </c>
    </row>
    <row r="45" spans="1:5" x14ac:dyDescent="0.35">
      <c r="B45" s="3">
        <f>_xlfn.NORM.INV(B43,0,1)</f>
        <v>2.3263478740408408</v>
      </c>
    </row>
    <row r="47" spans="1:5" x14ac:dyDescent="0.35">
      <c r="B47">
        <f>1606*1606</f>
        <v>2579236</v>
      </c>
    </row>
    <row r="48" spans="1:5" x14ac:dyDescent="0.35">
      <c r="B48">
        <f>SQRT(B47*180)</f>
        <v>21546.751031187974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AD48-D63B-4C3A-8F91-58C592E66B51}">
  <dimension ref="A1:L213"/>
  <sheetViews>
    <sheetView zoomScale="80" zoomScaleNormal="80" workbookViewId="0">
      <selection activeCell="D1" sqref="D1"/>
    </sheetView>
  </sheetViews>
  <sheetFormatPr defaultRowHeight="14.5" x14ac:dyDescent="0.35"/>
  <cols>
    <col min="1" max="1" width="24.36328125" bestFit="1" customWidth="1"/>
    <col min="2" max="2" width="11.90625" bestFit="1" customWidth="1"/>
    <col min="3" max="3" width="18.7265625" bestFit="1" customWidth="1"/>
    <col min="4" max="4" width="30.08984375" bestFit="1" customWidth="1"/>
    <col min="5" max="6" width="18.1796875" bestFit="1" customWidth="1"/>
    <col min="7" max="7" width="15.453125" bestFit="1" customWidth="1"/>
    <col min="8" max="8" width="28.54296875" bestFit="1" customWidth="1"/>
    <col min="10" max="10" width="16.453125" bestFit="1" customWidth="1"/>
    <col min="11" max="11" width="19" bestFit="1" customWidth="1"/>
    <col min="12" max="12" width="14.26953125" bestFit="1" customWidth="1"/>
  </cols>
  <sheetData>
    <row r="1" spans="1:8" x14ac:dyDescent="0.35">
      <c r="A1" s="3" t="s">
        <v>118</v>
      </c>
      <c r="B1" s="3" t="s">
        <v>119</v>
      </c>
      <c r="C1" s="3" t="s">
        <v>120</v>
      </c>
    </row>
    <row r="2" spans="1:8" x14ac:dyDescent="0.35">
      <c r="A2" s="27">
        <v>44391</v>
      </c>
      <c r="B2" s="3">
        <v>23100</v>
      </c>
      <c r="C2" s="28">
        <v>94479</v>
      </c>
    </row>
    <row r="3" spans="1:8" x14ac:dyDescent="0.35">
      <c r="A3" s="27">
        <v>44427</v>
      </c>
      <c r="B3" s="3">
        <v>5250</v>
      </c>
      <c r="C3" s="28">
        <v>21472.5</v>
      </c>
    </row>
    <row r="4" spans="1:8" x14ac:dyDescent="0.35">
      <c r="A4" s="27">
        <v>44452</v>
      </c>
      <c r="B4" s="3">
        <v>10500</v>
      </c>
      <c r="C4" s="28">
        <v>42945</v>
      </c>
    </row>
    <row r="5" spans="1:8" x14ac:dyDescent="0.35">
      <c r="A5" s="27">
        <v>44491</v>
      </c>
      <c r="B5" s="3">
        <v>10500</v>
      </c>
      <c r="C5" s="28">
        <v>42945</v>
      </c>
    </row>
    <row r="6" spans="1:8" x14ac:dyDescent="0.35">
      <c r="A6" s="27">
        <v>44531</v>
      </c>
      <c r="B6" s="3">
        <v>5250</v>
      </c>
      <c r="C6" s="28">
        <v>21472.5</v>
      </c>
    </row>
    <row r="8" spans="1:8" x14ac:dyDescent="0.35">
      <c r="A8" t="s">
        <v>126</v>
      </c>
      <c r="B8" t="s">
        <v>121</v>
      </c>
      <c r="C8" t="s">
        <v>1</v>
      </c>
      <c r="D8" t="s">
        <v>125</v>
      </c>
      <c r="E8" t="s">
        <v>123</v>
      </c>
      <c r="F8" t="s">
        <v>18</v>
      </c>
      <c r="G8" t="s">
        <v>137</v>
      </c>
      <c r="H8" t="s">
        <v>150</v>
      </c>
    </row>
    <row r="9" spans="1:8" x14ac:dyDescent="0.35">
      <c r="A9" s="6" t="s">
        <v>124</v>
      </c>
      <c r="B9">
        <v>0</v>
      </c>
      <c r="C9">
        <v>0</v>
      </c>
      <c r="D9">
        <v>49675</v>
      </c>
      <c r="E9" s="6">
        <v>49675</v>
      </c>
      <c r="F9" s="6">
        <v>20</v>
      </c>
      <c r="G9" s="6">
        <v>31</v>
      </c>
      <c r="H9" s="2">
        <f>E9*G9</f>
        <v>1539925</v>
      </c>
    </row>
    <row r="10" spans="1:8" x14ac:dyDescent="0.35">
      <c r="A10" s="6" t="s">
        <v>127</v>
      </c>
      <c r="B10">
        <v>0</v>
      </c>
      <c r="C10">
        <v>0</v>
      </c>
      <c r="D10">
        <v>49675</v>
      </c>
      <c r="E10" s="6">
        <v>49675</v>
      </c>
      <c r="F10" s="6">
        <v>20</v>
      </c>
      <c r="G10" s="6">
        <v>28</v>
      </c>
      <c r="H10" s="2">
        <f t="shared" ref="H10:H27" si="0">E10*G10</f>
        <v>1390900</v>
      </c>
    </row>
    <row r="11" spans="1:8" x14ac:dyDescent="0.35">
      <c r="A11" s="6" t="s">
        <v>128</v>
      </c>
      <c r="B11">
        <v>7600</v>
      </c>
      <c r="C11">
        <v>0</v>
      </c>
      <c r="D11">
        <v>42075</v>
      </c>
      <c r="E11" s="33">
        <f>(D10+D11)/2</f>
        <v>45875</v>
      </c>
      <c r="F11" s="6">
        <v>23</v>
      </c>
      <c r="G11" s="6">
        <v>31</v>
      </c>
      <c r="H11" s="2">
        <f t="shared" si="0"/>
        <v>1422125</v>
      </c>
    </row>
    <row r="12" spans="1:8" x14ac:dyDescent="0.35">
      <c r="A12" s="6" t="s">
        <v>129</v>
      </c>
      <c r="B12">
        <v>18925</v>
      </c>
      <c r="C12">
        <v>0</v>
      </c>
      <c r="D12">
        <v>23150</v>
      </c>
      <c r="E12" s="33">
        <f t="shared" ref="E12" si="1">(D11+D12)/2</f>
        <v>32612.5</v>
      </c>
      <c r="F12" s="6">
        <v>20</v>
      </c>
      <c r="G12" s="6">
        <v>30</v>
      </c>
      <c r="H12" s="2">
        <f t="shared" si="0"/>
        <v>978375</v>
      </c>
    </row>
    <row r="13" spans="1:8" x14ac:dyDescent="0.35">
      <c r="A13" s="6" t="s">
        <v>130</v>
      </c>
      <c r="B13">
        <v>5000</v>
      </c>
      <c r="C13">
        <v>0</v>
      </c>
      <c r="D13">
        <v>18150</v>
      </c>
      <c r="E13" s="33">
        <f>D12*2/31+((D12+D13)/2)*29/31</f>
        <v>20811.290322580644</v>
      </c>
      <c r="F13" s="6">
        <v>21</v>
      </c>
      <c r="G13" s="6">
        <v>31</v>
      </c>
      <c r="H13" s="2">
        <f t="shared" si="0"/>
        <v>645150</v>
      </c>
    </row>
    <row r="14" spans="1:8" x14ac:dyDescent="0.35">
      <c r="A14" s="6" t="s">
        <v>131</v>
      </c>
      <c r="B14">
        <v>12700</v>
      </c>
      <c r="C14">
        <v>0</v>
      </c>
      <c r="D14">
        <v>5450</v>
      </c>
      <c r="E14" s="33">
        <f>(D13+D14)/2</f>
        <v>11800</v>
      </c>
      <c r="F14" s="6">
        <v>22</v>
      </c>
      <c r="G14" s="6">
        <v>30</v>
      </c>
      <c r="H14" s="2">
        <f t="shared" si="0"/>
        <v>354000</v>
      </c>
    </row>
    <row r="15" spans="1:8" x14ac:dyDescent="0.35">
      <c r="A15" s="35" t="s">
        <v>132</v>
      </c>
      <c r="B15" s="34">
        <f>(11225/20)*7</f>
        <v>3928.75</v>
      </c>
      <c r="C15" s="36">
        <v>0</v>
      </c>
      <c r="D15" s="34">
        <f>D14-B15</f>
        <v>1521.25</v>
      </c>
      <c r="E15" s="34">
        <f>(D14+D15)/2</f>
        <v>3485.625</v>
      </c>
      <c r="F15" s="36">
        <v>7</v>
      </c>
      <c r="G15" s="36">
        <v>13</v>
      </c>
      <c r="H15" s="2"/>
    </row>
    <row r="16" spans="1:8" x14ac:dyDescent="0.35">
      <c r="A16" s="35" t="s">
        <v>138</v>
      </c>
      <c r="B16" s="34">
        <f>(11225/20)*13</f>
        <v>7296.25</v>
      </c>
      <c r="C16" s="36">
        <v>23100</v>
      </c>
      <c r="D16" s="34">
        <f>D15-B16+C16</f>
        <v>17325</v>
      </c>
      <c r="E16" s="34">
        <f>(D15+C16+D16)/2</f>
        <v>20973.125</v>
      </c>
      <c r="F16" s="34">
        <v>13</v>
      </c>
      <c r="G16" s="36">
        <v>18</v>
      </c>
      <c r="H16" s="2"/>
    </row>
    <row r="17" spans="1:12" x14ac:dyDescent="0.35">
      <c r="A17" s="6" t="s">
        <v>145</v>
      </c>
      <c r="E17" s="33">
        <f>((D14+D15)/2)*(G15/G17)+((D16+C16+D15)/2)*(G16/G17)</f>
        <v>13639.657258064519</v>
      </c>
      <c r="F17" s="33">
        <f>F15+F16</f>
        <v>20</v>
      </c>
      <c r="G17" s="33">
        <f>G15+G16</f>
        <v>31</v>
      </c>
      <c r="H17" s="2">
        <f t="shared" si="0"/>
        <v>422829.37500000006</v>
      </c>
    </row>
    <row r="18" spans="1:12" x14ac:dyDescent="0.35">
      <c r="A18" s="35" t="s">
        <v>133</v>
      </c>
      <c r="B18" s="34">
        <f>(8000/22)*13</f>
        <v>4727.272727272727</v>
      </c>
      <c r="C18" s="36">
        <v>0</v>
      </c>
      <c r="D18" s="34">
        <f>D16-B18+C18</f>
        <v>12597.727272727272</v>
      </c>
      <c r="E18" s="34">
        <f>D16*1/18+((D16+D18)/2)*17/18</f>
        <v>15092.676767676769</v>
      </c>
      <c r="F18" s="36">
        <v>13</v>
      </c>
      <c r="G18" s="36">
        <v>18</v>
      </c>
      <c r="H18" s="2"/>
    </row>
    <row r="19" spans="1:12" x14ac:dyDescent="0.35">
      <c r="A19" s="35" t="s">
        <v>139</v>
      </c>
      <c r="B19" s="34">
        <f>(8000/22)*9</f>
        <v>3272.7272727272725</v>
      </c>
      <c r="C19" s="36">
        <v>5250</v>
      </c>
      <c r="D19" s="34">
        <f>D18-B19+C19</f>
        <v>14575</v>
      </c>
      <c r="E19" s="34">
        <f>(D18+C19+D19)/2</f>
        <v>16211.363636363636</v>
      </c>
      <c r="F19" s="36">
        <v>9</v>
      </c>
      <c r="G19" s="36">
        <v>13</v>
      </c>
      <c r="H19" s="2"/>
    </row>
    <row r="20" spans="1:12" x14ac:dyDescent="0.35">
      <c r="A20" s="37" t="s">
        <v>146</v>
      </c>
      <c r="E20" s="33">
        <f>((D16+D18)/2)*(G18/G20)+((D19+C19+D18)/2)*(G19/G20)</f>
        <v>15485.557184750734</v>
      </c>
      <c r="F20" s="33">
        <f>F18+F19</f>
        <v>22</v>
      </c>
      <c r="G20" s="33">
        <f>G18+G19</f>
        <v>31</v>
      </c>
      <c r="H20" s="2">
        <f t="shared" si="0"/>
        <v>480052.27272727276</v>
      </c>
    </row>
    <row r="21" spans="1:12" x14ac:dyDescent="0.35">
      <c r="A21" s="35" t="s">
        <v>134</v>
      </c>
      <c r="B21" s="34">
        <f>(11850/21)*8</f>
        <v>4514.2857142857147</v>
      </c>
      <c r="C21" s="36">
        <v>0</v>
      </c>
      <c r="D21" s="34">
        <f>D19-B21+C21</f>
        <v>10060.714285714286</v>
      </c>
      <c r="E21" s="34">
        <f>(D19+D21)/2</f>
        <v>12317.857142857143</v>
      </c>
      <c r="F21" s="36">
        <v>8</v>
      </c>
      <c r="G21" s="36">
        <v>12</v>
      </c>
      <c r="H21" s="2"/>
    </row>
    <row r="22" spans="1:12" x14ac:dyDescent="0.35">
      <c r="A22" s="35" t="s">
        <v>140</v>
      </c>
      <c r="B22" s="34">
        <f>(11850/21)*13</f>
        <v>7335.7142857142862</v>
      </c>
      <c r="C22" s="36">
        <f>5250+5250</f>
        <v>10500</v>
      </c>
      <c r="D22" s="34">
        <f>D21-B22+C22</f>
        <v>13225</v>
      </c>
      <c r="E22" s="34">
        <f>(D21+C22+D22)/2</f>
        <v>16892.857142857145</v>
      </c>
      <c r="F22" s="36">
        <v>13</v>
      </c>
      <c r="G22" s="36">
        <v>18</v>
      </c>
      <c r="H22" s="2"/>
    </row>
    <row r="23" spans="1:12" x14ac:dyDescent="0.35">
      <c r="A23" s="37" t="s">
        <v>147</v>
      </c>
      <c r="E23" s="33">
        <f>((D19+D21)/2)*(G21/G23)+((D22+C22+D21)/2)*(G22/G23)</f>
        <v>15062.857142857145</v>
      </c>
      <c r="F23" s="33">
        <f>F21+F22</f>
        <v>21</v>
      </c>
      <c r="G23" s="33">
        <f>G21+G22</f>
        <v>30</v>
      </c>
      <c r="H23" s="2">
        <f t="shared" si="0"/>
        <v>451885.71428571432</v>
      </c>
    </row>
    <row r="24" spans="1:12" x14ac:dyDescent="0.35">
      <c r="A24" s="35" t="s">
        <v>135</v>
      </c>
      <c r="B24" s="34">
        <f>(11725/20)*15</f>
        <v>8793.75</v>
      </c>
      <c r="C24" s="36">
        <v>0</v>
      </c>
      <c r="D24" s="34">
        <f>D22-B24+C24</f>
        <v>4431.25</v>
      </c>
      <c r="E24" s="34">
        <f>(D22+D24)/2</f>
        <v>8828.125</v>
      </c>
      <c r="F24" s="36">
        <v>15</v>
      </c>
      <c r="G24" s="36">
        <v>21</v>
      </c>
      <c r="H24" s="2"/>
    </row>
    <row r="25" spans="1:12" x14ac:dyDescent="0.35">
      <c r="A25" s="35" t="s">
        <v>141</v>
      </c>
      <c r="B25" s="34">
        <f>(11725/20)*5</f>
        <v>2931.25</v>
      </c>
      <c r="C25" s="36">
        <f>1050+2100+7350</f>
        <v>10500</v>
      </c>
      <c r="D25" s="34">
        <f>D24-B25+C25</f>
        <v>12000</v>
      </c>
      <c r="E25" s="34">
        <f>(D24+C25+D25)/2</f>
        <v>13465.625</v>
      </c>
      <c r="F25" s="36">
        <v>5</v>
      </c>
      <c r="G25" s="36">
        <v>10</v>
      </c>
      <c r="H25" s="2"/>
    </row>
    <row r="26" spans="1:12" x14ac:dyDescent="0.35">
      <c r="A26" s="37" t="s">
        <v>148</v>
      </c>
      <c r="E26" s="33">
        <f>((D22+D24)/2)*(G24/G26)+((D25+C25+D24)/2)*(G25/G26)</f>
        <v>10324.092741935485</v>
      </c>
      <c r="F26" s="33">
        <f>F24+F25</f>
        <v>20</v>
      </c>
      <c r="G26" s="33">
        <f>G24+G25</f>
        <v>31</v>
      </c>
      <c r="H26" s="2">
        <f t="shared" si="0"/>
        <v>320046.875</v>
      </c>
    </row>
    <row r="27" spans="1:12" s="38" customFormat="1" x14ac:dyDescent="0.35">
      <c r="A27" s="37" t="s">
        <v>149</v>
      </c>
      <c r="B27" s="39">
        <f>5075</f>
        <v>5075</v>
      </c>
      <c r="C27">
        <v>0</v>
      </c>
      <c r="D27" s="39">
        <f>D25-B27+C27</f>
        <v>6925</v>
      </c>
      <c r="E27" s="33">
        <f>(D25+D27)/2</f>
        <v>9462.5</v>
      </c>
      <c r="F27" s="6">
        <v>21</v>
      </c>
      <c r="G27" s="6">
        <v>30</v>
      </c>
      <c r="H27" s="2">
        <f t="shared" si="0"/>
        <v>283875</v>
      </c>
    </row>
    <row r="28" spans="1:12" s="38" customFormat="1" x14ac:dyDescent="0.35">
      <c r="A28" s="37" t="s">
        <v>136</v>
      </c>
      <c r="B28">
        <v>5100</v>
      </c>
      <c r="C28">
        <v>5250</v>
      </c>
      <c r="D28" s="39">
        <f>D27-B28+C28</f>
        <v>7075</v>
      </c>
      <c r="E28" s="33">
        <f>(D27+C28+D28)/2</f>
        <v>9625</v>
      </c>
      <c r="F28" s="6">
        <v>22</v>
      </c>
      <c r="G28" s="6">
        <v>31</v>
      </c>
      <c r="H28" s="2">
        <f>E28*G28</f>
        <v>298375</v>
      </c>
      <c r="J28" s="38" t="s">
        <v>152</v>
      </c>
      <c r="K28" s="38" t="s">
        <v>153</v>
      </c>
      <c r="L28" s="38" t="s">
        <v>144</v>
      </c>
    </row>
    <row r="29" spans="1:12" x14ac:dyDescent="0.35">
      <c r="A29" s="47" t="s">
        <v>151</v>
      </c>
      <c r="B29" s="47"/>
      <c r="C29" s="47"/>
      <c r="D29" s="47"/>
      <c r="E29" s="47"/>
      <c r="F29" s="47"/>
      <c r="G29" s="47"/>
      <c r="H29" s="40">
        <f>SUM(H9:H28)/365</f>
        <v>23527.504758939689</v>
      </c>
      <c r="J29" s="2">
        <f>H29*4.09*0.8498</f>
        <v>81774.124795561002</v>
      </c>
      <c r="K29">
        <v>500</v>
      </c>
      <c r="L29" s="41">
        <f>J29+K29</f>
        <v>82274.124795561002</v>
      </c>
    </row>
    <row r="31" spans="1:12" x14ac:dyDescent="0.35">
      <c r="A31" s="49" t="s">
        <v>155</v>
      </c>
      <c r="B31" s="49"/>
      <c r="C31" s="49"/>
      <c r="D31" s="49"/>
      <c r="E31" s="49"/>
      <c r="F31" s="49"/>
      <c r="G31" s="49"/>
      <c r="H31" s="49"/>
    </row>
    <row r="32" spans="1:12" x14ac:dyDescent="0.35">
      <c r="A32" t="s">
        <v>17</v>
      </c>
      <c r="B32" t="s">
        <v>121</v>
      </c>
      <c r="C32" t="s">
        <v>1</v>
      </c>
      <c r="D32" t="s">
        <v>122</v>
      </c>
      <c r="E32" t="s">
        <v>123</v>
      </c>
      <c r="F32" s="38" t="s">
        <v>137</v>
      </c>
      <c r="G32" s="36" t="s">
        <v>154</v>
      </c>
      <c r="H32" t="s">
        <v>150</v>
      </c>
    </row>
    <row r="33" spans="1:12" x14ac:dyDescent="0.35">
      <c r="A33" t="s">
        <v>14</v>
      </c>
      <c r="B33">
        <v>0</v>
      </c>
      <c r="C33">
        <v>0</v>
      </c>
      <c r="D33">
        <v>49675</v>
      </c>
      <c r="E33" s="2">
        <v>49675</v>
      </c>
      <c r="F33" s="38">
        <v>31</v>
      </c>
      <c r="G33" s="36">
        <f t="shared" ref="G33:G43" si="2">25174.311058675-D33</f>
        <v>-24500.688941324999</v>
      </c>
      <c r="H33">
        <f>E33*F33</f>
        <v>1539925</v>
      </c>
    </row>
    <row r="34" spans="1:12" x14ac:dyDescent="0.35">
      <c r="A34" t="s">
        <v>13</v>
      </c>
      <c r="B34">
        <v>0</v>
      </c>
      <c r="C34">
        <v>0</v>
      </c>
      <c r="D34">
        <v>49675</v>
      </c>
      <c r="E34" s="2">
        <v>49675</v>
      </c>
      <c r="F34" s="38">
        <v>28</v>
      </c>
      <c r="G34" s="36">
        <f t="shared" si="2"/>
        <v>-24500.688941324999</v>
      </c>
      <c r="H34">
        <f t="shared" ref="H34:H44" si="3">E34*F34</f>
        <v>1390900</v>
      </c>
    </row>
    <row r="35" spans="1:12" x14ac:dyDescent="0.35">
      <c r="A35" t="s">
        <v>3</v>
      </c>
      <c r="B35">
        <v>7600</v>
      </c>
      <c r="C35">
        <v>0</v>
      </c>
      <c r="D35">
        <f>D34+C35-B35</f>
        <v>42075</v>
      </c>
      <c r="E35" s="2">
        <f>(D34+D35)/2</f>
        <v>45875</v>
      </c>
      <c r="F35" s="38">
        <v>31</v>
      </c>
      <c r="G35" s="36">
        <f t="shared" si="2"/>
        <v>-16900.688941324999</v>
      </c>
      <c r="H35">
        <f t="shared" si="3"/>
        <v>1422125</v>
      </c>
    </row>
    <row r="36" spans="1:12" x14ac:dyDescent="0.35">
      <c r="A36" t="s">
        <v>4</v>
      </c>
      <c r="B36">
        <v>18925</v>
      </c>
      <c r="C36">
        <v>0</v>
      </c>
      <c r="D36">
        <f t="shared" ref="D36:D44" si="4">D35+C36-B36</f>
        <v>23150</v>
      </c>
      <c r="E36" s="2">
        <f t="shared" ref="E36" si="5">(D35+D36)/2</f>
        <v>32612.5</v>
      </c>
      <c r="F36" s="38">
        <v>30</v>
      </c>
      <c r="G36" s="36">
        <f t="shared" si="2"/>
        <v>2024.3110586750008</v>
      </c>
      <c r="H36">
        <f t="shared" si="3"/>
        <v>978375</v>
      </c>
    </row>
    <row r="37" spans="1:12" x14ac:dyDescent="0.35">
      <c r="A37" t="s">
        <v>5</v>
      </c>
      <c r="B37">
        <v>5000</v>
      </c>
      <c r="C37" s="43">
        <v>2025</v>
      </c>
      <c r="D37">
        <f t="shared" si="4"/>
        <v>20175</v>
      </c>
      <c r="E37" s="2">
        <f>D36*2/31+((D36+C37+D37)/2)*29/31</f>
        <v>22705.645161290322</v>
      </c>
      <c r="F37" s="38">
        <v>31</v>
      </c>
      <c r="G37" s="36">
        <f t="shared" si="2"/>
        <v>4999.3110586750008</v>
      </c>
      <c r="H37">
        <f t="shared" si="3"/>
        <v>703875</v>
      </c>
    </row>
    <row r="38" spans="1:12" x14ac:dyDescent="0.35">
      <c r="A38" t="s">
        <v>6</v>
      </c>
      <c r="B38">
        <v>12700</v>
      </c>
      <c r="C38">
        <v>5000</v>
      </c>
      <c r="D38">
        <f t="shared" si="4"/>
        <v>12475</v>
      </c>
      <c r="E38" s="2">
        <f>(D37+C38+D38)/2</f>
        <v>18825</v>
      </c>
      <c r="F38" s="38">
        <v>30</v>
      </c>
      <c r="G38" s="36">
        <f t="shared" si="2"/>
        <v>12699.311058675001</v>
      </c>
      <c r="H38">
        <f t="shared" si="3"/>
        <v>564750</v>
      </c>
    </row>
    <row r="39" spans="1:12" x14ac:dyDescent="0.35">
      <c r="A39" t="s">
        <v>7</v>
      </c>
      <c r="B39">
        <v>11225</v>
      </c>
      <c r="C39">
        <v>12700</v>
      </c>
      <c r="D39">
        <f t="shared" si="4"/>
        <v>13950</v>
      </c>
      <c r="E39" s="2">
        <f t="shared" ref="E39:E43" si="6">(D38+C39+D39)/2</f>
        <v>19562.5</v>
      </c>
      <c r="F39" s="38">
        <v>31</v>
      </c>
      <c r="G39" s="36">
        <f t="shared" si="2"/>
        <v>11224.311058675001</v>
      </c>
      <c r="H39">
        <f t="shared" si="3"/>
        <v>606437.5</v>
      </c>
    </row>
    <row r="40" spans="1:12" x14ac:dyDescent="0.35">
      <c r="A40" t="s">
        <v>8</v>
      </c>
      <c r="B40">
        <v>8000</v>
      </c>
      <c r="C40">
        <v>11225</v>
      </c>
      <c r="D40">
        <f t="shared" si="4"/>
        <v>17175</v>
      </c>
      <c r="E40" s="2">
        <f>D39*1/31+((D39+C40+D40)/2)*30/31</f>
        <v>20941.935483870966</v>
      </c>
      <c r="F40" s="38">
        <v>31</v>
      </c>
      <c r="G40" s="36">
        <f t="shared" si="2"/>
        <v>7999.3110586750008</v>
      </c>
      <c r="H40">
        <f t="shared" si="3"/>
        <v>649200</v>
      </c>
    </row>
    <row r="41" spans="1:12" x14ac:dyDescent="0.35">
      <c r="A41" t="s">
        <v>9</v>
      </c>
      <c r="B41">
        <v>11850</v>
      </c>
      <c r="C41">
        <v>8000</v>
      </c>
      <c r="D41">
        <f t="shared" si="4"/>
        <v>13325</v>
      </c>
      <c r="E41" s="2">
        <f t="shared" si="6"/>
        <v>19250</v>
      </c>
      <c r="F41" s="38">
        <v>30</v>
      </c>
      <c r="G41" s="36">
        <f t="shared" si="2"/>
        <v>11849.311058675001</v>
      </c>
      <c r="H41">
        <f t="shared" si="3"/>
        <v>577500</v>
      </c>
    </row>
    <row r="42" spans="1:12" x14ac:dyDescent="0.35">
      <c r="A42" t="s">
        <v>10</v>
      </c>
      <c r="B42">
        <v>11725</v>
      </c>
      <c r="C42">
        <v>11850</v>
      </c>
      <c r="D42">
        <f t="shared" si="4"/>
        <v>13450</v>
      </c>
      <c r="E42" s="2">
        <f t="shared" si="6"/>
        <v>19312.5</v>
      </c>
      <c r="F42" s="39">
        <v>31</v>
      </c>
      <c r="G42" s="36">
        <f t="shared" si="2"/>
        <v>11724.311058675001</v>
      </c>
      <c r="H42">
        <f t="shared" si="3"/>
        <v>598687.5</v>
      </c>
    </row>
    <row r="43" spans="1:12" x14ac:dyDescent="0.35">
      <c r="A43" t="s">
        <v>11</v>
      </c>
      <c r="B43">
        <v>5075</v>
      </c>
      <c r="C43">
        <v>11725</v>
      </c>
      <c r="D43">
        <f t="shared" si="4"/>
        <v>20100</v>
      </c>
      <c r="E43" s="2">
        <f t="shared" si="6"/>
        <v>22637.5</v>
      </c>
      <c r="F43" s="38">
        <v>30</v>
      </c>
      <c r="G43" s="36">
        <f t="shared" si="2"/>
        <v>5074.3110586750008</v>
      </c>
      <c r="H43">
        <f t="shared" si="3"/>
        <v>679125</v>
      </c>
    </row>
    <row r="44" spans="1:12" x14ac:dyDescent="0.35">
      <c r="A44" t="s">
        <v>12</v>
      </c>
      <c r="B44">
        <v>5100</v>
      </c>
      <c r="C44">
        <v>5075</v>
      </c>
      <c r="D44">
        <f t="shared" si="4"/>
        <v>20075</v>
      </c>
      <c r="E44" s="2">
        <f>(D43+C44+D44)/2</f>
        <v>22625</v>
      </c>
      <c r="F44" s="38">
        <v>31</v>
      </c>
      <c r="G44" s="36"/>
      <c r="H44">
        <f t="shared" si="3"/>
        <v>701375</v>
      </c>
      <c r="J44" s="38" t="s">
        <v>152</v>
      </c>
      <c r="K44" s="38" t="s">
        <v>153</v>
      </c>
      <c r="L44" s="38" t="s">
        <v>144</v>
      </c>
    </row>
    <row r="45" spans="1:12" x14ac:dyDescent="0.35">
      <c r="A45" s="47" t="s">
        <v>151</v>
      </c>
      <c r="B45" s="47"/>
      <c r="C45" s="47"/>
      <c r="D45" s="47"/>
      <c r="E45" s="47"/>
      <c r="F45" s="47"/>
      <c r="G45" s="47"/>
      <c r="H45" s="40">
        <f>SUM(H33:H44)/365</f>
        <v>28526.780821917808</v>
      </c>
      <c r="J45" s="2">
        <f>H45*4.09*0.8498</f>
        <v>99150.018620684918</v>
      </c>
      <c r="K45">
        <f>700+337</f>
        <v>1037</v>
      </c>
      <c r="L45" s="41">
        <f>J45+K45</f>
        <v>100187.01862068492</v>
      </c>
    </row>
    <row r="47" spans="1:12" s="38" customFormat="1" x14ac:dyDescent="0.35">
      <c r="A47" t="s">
        <v>17</v>
      </c>
      <c r="B47" t="s">
        <v>121</v>
      </c>
      <c r="C47" t="s">
        <v>1</v>
      </c>
      <c r="D47" t="s">
        <v>122</v>
      </c>
      <c r="E47" t="s">
        <v>123</v>
      </c>
      <c r="F47" s="38" t="s">
        <v>137</v>
      </c>
      <c r="G47" s="36" t="s">
        <v>154</v>
      </c>
      <c r="H47" t="s">
        <v>150</v>
      </c>
    </row>
    <row r="48" spans="1:12" s="38" customFormat="1" x14ac:dyDescent="0.35">
      <c r="A48" s="38" t="s">
        <v>14</v>
      </c>
      <c r="B48" s="38">
        <v>0</v>
      </c>
      <c r="C48">
        <v>0</v>
      </c>
      <c r="D48" s="38">
        <v>49675</v>
      </c>
      <c r="E48" s="2">
        <v>49675</v>
      </c>
      <c r="F48" s="38">
        <v>31</v>
      </c>
      <c r="G48" s="36">
        <f t="shared" ref="G48:G58" si="7">25174.311058675-D48</f>
        <v>-24500.688941324999</v>
      </c>
      <c r="H48">
        <f>E48*F48</f>
        <v>1539925</v>
      </c>
    </row>
    <row r="49" spans="1:12" s="38" customFormat="1" x14ac:dyDescent="0.35">
      <c r="A49" s="38" t="s">
        <v>13</v>
      </c>
      <c r="B49" s="38">
        <v>0</v>
      </c>
      <c r="C49">
        <v>0</v>
      </c>
      <c r="D49" s="38">
        <v>49675</v>
      </c>
      <c r="E49" s="2">
        <v>49675</v>
      </c>
      <c r="F49" s="38">
        <v>28</v>
      </c>
      <c r="G49" s="36">
        <f t="shared" si="7"/>
        <v>-24500.688941324999</v>
      </c>
      <c r="H49">
        <f t="shared" ref="H49:H59" si="8">E49*F49</f>
        <v>1390900</v>
      </c>
    </row>
    <row r="50" spans="1:12" s="38" customFormat="1" x14ac:dyDescent="0.35">
      <c r="A50" s="38" t="s">
        <v>3</v>
      </c>
      <c r="B50" s="38">
        <v>7600</v>
      </c>
      <c r="C50">
        <v>0</v>
      </c>
      <c r="D50" s="38">
        <f>D49+C50-B50</f>
        <v>42075</v>
      </c>
      <c r="E50" s="2">
        <f>(D49+D50)/2</f>
        <v>45875</v>
      </c>
      <c r="F50" s="38">
        <v>31</v>
      </c>
      <c r="G50" s="36">
        <f t="shared" si="7"/>
        <v>-16900.688941324999</v>
      </c>
      <c r="H50">
        <f t="shared" si="8"/>
        <v>1422125</v>
      </c>
    </row>
    <row r="51" spans="1:12" s="38" customFormat="1" x14ac:dyDescent="0.35">
      <c r="A51" s="38" t="s">
        <v>4</v>
      </c>
      <c r="B51" s="38">
        <v>18925</v>
      </c>
      <c r="C51">
        <v>0</v>
      </c>
      <c r="D51" s="38">
        <f t="shared" ref="D51:D59" si="9">D50+C51-B51</f>
        <v>23150</v>
      </c>
      <c r="E51" s="2">
        <f>(D50+D51)/2</f>
        <v>32612.5</v>
      </c>
      <c r="F51" s="38">
        <v>30</v>
      </c>
      <c r="G51" s="36">
        <f t="shared" si="7"/>
        <v>2024.3110586750008</v>
      </c>
      <c r="H51">
        <f t="shared" si="8"/>
        <v>978375</v>
      </c>
    </row>
    <row r="52" spans="1:12" s="38" customFormat="1" x14ac:dyDescent="0.35">
      <c r="A52" s="38" t="s">
        <v>5</v>
      </c>
      <c r="B52" s="38">
        <v>5000</v>
      </c>
      <c r="C52" s="38">
        <v>4900</v>
      </c>
      <c r="D52" s="38">
        <f t="shared" si="9"/>
        <v>23050</v>
      </c>
      <c r="E52" s="2">
        <f>D51*2/31+((D51+C52+D52)/2)*29/31</f>
        <v>25395.16129032258</v>
      </c>
      <c r="F52" s="38">
        <v>31</v>
      </c>
      <c r="G52" s="36">
        <f t="shared" si="7"/>
        <v>2124.3110586750008</v>
      </c>
      <c r="H52">
        <f t="shared" si="8"/>
        <v>787250</v>
      </c>
    </row>
    <row r="53" spans="1:12" s="38" customFormat="1" x14ac:dyDescent="0.35">
      <c r="A53" s="38" t="s">
        <v>6</v>
      </c>
      <c r="B53" s="38">
        <v>12700</v>
      </c>
      <c r="C53" s="38">
        <v>4900</v>
      </c>
      <c r="D53" s="38">
        <f t="shared" si="9"/>
        <v>15250</v>
      </c>
      <c r="E53" s="2">
        <f t="shared" ref="E53:E58" si="10">(D52+C53+D53)/2</f>
        <v>21600</v>
      </c>
      <c r="F53" s="38">
        <v>30</v>
      </c>
      <c r="G53" s="36">
        <f t="shared" si="7"/>
        <v>9924.3110586750008</v>
      </c>
      <c r="H53">
        <f t="shared" si="8"/>
        <v>648000</v>
      </c>
    </row>
    <row r="54" spans="1:12" s="38" customFormat="1" x14ac:dyDescent="0.35">
      <c r="A54" s="38" t="s">
        <v>7</v>
      </c>
      <c r="B54" s="38">
        <v>11225</v>
      </c>
      <c r="C54" s="38">
        <v>9925</v>
      </c>
      <c r="D54" s="38">
        <f t="shared" si="9"/>
        <v>13950</v>
      </c>
      <c r="E54" s="2">
        <f t="shared" si="10"/>
        <v>19562.5</v>
      </c>
      <c r="F54" s="38">
        <v>31</v>
      </c>
      <c r="G54" s="36">
        <f t="shared" si="7"/>
        <v>11224.311058675001</v>
      </c>
      <c r="H54">
        <f t="shared" si="8"/>
        <v>606437.5</v>
      </c>
    </row>
    <row r="55" spans="1:12" s="38" customFormat="1" x14ac:dyDescent="0.35">
      <c r="A55" s="38" t="s">
        <v>8</v>
      </c>
      <c r="B55" s="38">
        <v>8000</v>
      </c>
      <c r="C55" s="38">
        <v>11225</v>
      </c>
      <c r="D55" s="38">
        <f t="shared" si="9"/>
        <v>17175</v>
      </c>
      <c r="E55" s="2">
        <f>D54*1/31+((D54+C55+D55)/2)*30/31</f>
        <v>20941.935483870966</v>
      </c>
      <c r="F55" s="38">
        <v>31</v>
      </c>
      <c r="G55" s="36">
        <f t="shared" si="7"/>
        <v>7999.3110586750008</v>
      </c>
      <c r="H55">
        <f t="shared" si="8"/>
        <v>649200</v>
      </c>
    </row>
    <row r="56" spans="1:12" s="38" customFormat="1" x14ac:dyDescent="0.35">
      <c r="A56" s="38" t="s">
        <v>9</v>
      </c>
      <c r="B56" s="38">
        <v>11850</v>
      </c>
      <c r="C56" s="38">
        <v>8000</v>
      </c>
      <c r="D56" s="38">
        <f t="shared" si="9"/>
        <v>13325</v>
      </c>
      <c r="E56" s="2">
        <f t="shared" si="10"/>
        <v>19250</v>
      </c>
      <c r="F56" s="38">
        <v>30</v>
      </c>
      <c r="G56" s="36">
        <f t="shared" si="7"/>
        <v>11849.311058675001</v>
      </c>
      <c r="H56">
        <f t="shared" si="8"/>
        <v>577500</v>
      </c>
    </row>
    <row r="57" spans="1:12" s="38" customFormat="1" x14ac:dyDescent="0.35">
      <c r="A57" s="38" t="s">
        <v>10</v>
      </c>
      <c r="B57" s="38">
        <v>11725</v>
      </c>
      <c r="C57" s="38">
        <v>11850</v>
      </c>
      <c r="D57" s="38">
        <f t="shared" si="9"/>
        <v>13450</v>
      </c>
      <c r="E57" s="2">
        <f t="shared" si="10"/>
        <v>19312.5</v>
      </c>
      <c r="F57" s="39">
        <v>31</v>
      </c>
      <c r="G57" s="36">
        <f t="shared" si="7"/>
        <v>11724.311058675001</v>
      </c>
      <c r="H57">
        <f t="shared" si="8"/>
        <v>598687.5</v>
      </c>
    </row>
    <row r="58" spans="1:12" s="38" customFormat="1" x14ac:dyDescent="0.35">
      <c r="A58" s="38" t="s">
        <v>11</v>
      </c>
      <c r="B58" s="38">
        <v>5075</v>
      </c>
      <c r="C58" s="38">
        <v>11725</v>
      </c>
      <c r="D58" s="38">
        <f t="shared" si="9"/>
        <v>20100</v>
      </c>
      <c r="E58" s="2">
        <f t="shared" si="10"/>
        <v>22637.5</v>
      </c>
      <c r="F58" s="38">
        <v>30</v>
      </c>
      <c r="G58" s="36">
        <f t="shared" si="7"/>
        <v>5074.3110586750008</v>
      </c>
      <c r="H58">
        <f t="shared" si="8"/>
        <v>679125</v>
      </c>
    </row>
    <row r="59" spans="1:12" s="38" customFormat="1" x14ac:dyDescent="0.35">
      <c r="A59" s="38" t="s">
        <v>12</v>
      </c>
      <c r="B59" s="38">
        <v>5100</v>
      </c>
      <c r="C59" s="38">
        <v>5075</v>
      </c>
      <c r="D59" s="38">
        <f t="shared" si="9"/>
        <v>20075</v>
      </c>
      <c r="E59" s="2">
        <f>(D58+C59+D59)/2</f>
        <v>22625</v>
      </c>
      <c r="F59" s="38">
        <v>31</v>
      </c>
      <c r="H59">
        <f t="shared" si="8"/>
        <v>701375</v>
      </c>
      <c r="J59" s="38" t="s">
        <v>152</v>
      </c>
      <c r="K59" s="38" t="s">
        <v>153</v>
      </c>
      <c r="L59" s="38" t="s">
        <v>144</v>
      </c>
    </row>
    <row r="60" spans="1:12" s="38" customFormat="1" x14ac:dyDescent="0.35">
      <c r="A60" s="47" t="s">
        <v>151</v>
      </c>
      <c r="B60" s="47"/>
      <c r="C60" s="47"/>
      <c r="D60" s="47"/>
      <c r="E60" s="47"/>
      <c r="F60" s="47"/>
      <c r="G60" s="47"/>
      <c r="H60" s="40">
        <f>SUM(H48:H59)/365</f>
        <v>28983.287671232876</v>
      </c>
      <c r="J60" s="2">
        <f>H60*4.09*0.8498</f>
        <v>100736.69125972602</v>
      </c>
      <c r="K60">
        <v>800</v>
      </c>
      <c r="L60" s="41">
        <f>J60+K60</f>
        <v>101536.69125972602</v>
      </c>
    </row>
    <row r="61" spans="1:12" s="38" customFormat="1" x14ac:dyDescent="0.35">
      <c r="H61" s="33"/>
    </row>
    <row r="62" spans="1:12" s="38" customFormat="1" x14ac:dyDescent="0.35">
      <c r="A62" s="49" t="s">
        <v>156</v>
      </c>
      <c r="B62" s="49"/>
      <c r="C62" s="49"/>
      <c r="D62" s="49"/>
      <c r="E62" s="49"/>
      <c r="F62" s="49"/>
      <c r="G62" s="49"/>
      <c r="H62" s="49"/>
    </row>
    <row r="63" spans="1:12" x14ac:dyDescent="0.35">
      <c r="A63" t="s">
        <v>17</v>
      </c>
      <c r="B63" t="s">
        <v>121</v>
      </c>
      <c r="C63" t="s">
        <v>1</v>
      </c>
      <c r="D63" t="s">
        <v>122</v>
      </c>
      <c r="E63" t="s">
        <v>123</v>
      </c>
      <c r="F63" s="38" t="s">
        <v>137</v>
      </c>
      <c r="G63" s="36" t="s">
        <v>154</v>
      </c>
      <c r="H63" t="s">
        <v>150</v>
      </c>
    </row>
    <row r="64" spans="1:12" x14ac:dyDescent="0.35">
      <c r="A64" t="s">
        <v>14</v>
      </c>
      <c r="B64">
        <v>0</v>
      </c>
      <c r="C64">
        <v>0</v>
      </c>
      <c r="D64">
        <v>49675</v>
      </c>
      <c r="E64" s="2">
        <v>49675</v>
      </c>
      <c r="F64" s="38">
        <v>31</v>
      </c>
      <c r="G64" s="36">
        <f t="shared" ref="G64:G74" si="11">21268.1340984877-D64</f>
        <v>-28406.865901512301</v>
      </c>
      <c r="H64">
        <f>E64*F64</f>
        <v>1539925</v>
      </c>
    </row>
    <row r="65" spans="1:12" x14ac:dyDescent="0.35">
      <c r="A65" t="s">
        <v>13</v>
      </c>
      <c r="B65">
        <v>0</v>
      </c>
      <c r="C65">
        <v>0</v>
      </c>
      <c r="D65">
        <v>49675</v>
      </c>
      <c r="E65" s="2">
        <v>49675</v>
      </c>
      <c r="F65" s="38">
        <v>28</v>
      </c>
      <c r="G65" s="36">
        <f t="shared" si="11"/>
        <v>-28406.865901512301</v>
      </c>
      <c r="H65">
        <f t="shared" ref="H65:H75" si="12">E65*F65</f>
        <v>1390900</v>
      </c>
    </row>
    <row r="66" spans="1:12" x14ac:dyDescent="0.35">
      <c r="A66" t="s">
        <v>3</v>
      </c>
      <c r="B66">
        <v>7600</v>
      </c>
      <c r="C66">
        <v>0</v>
      </c>
      <c r="D66">
        <f>D65+C66-B66</f>
        <v>42075</v>
      </c>
      <c r="E66" s="2">
        <f>(D65+D66)/2</f>
        <v>45875</v>
      </c>
      <c r="F66" s="38">
        <v>31</v>
      </c>
      <c r="G66" s="36">
        <f t="shared" si="11"/>
        <v>-20806.865901512301</v>
      </c>
      <c r="H66">
        <f t="shared" si="12"/>
        <v>1422125</v>
      </c>
    </row>
    <row r="67" spans="1:12" x14ac:dyDescent="0.35">
      <c r="A67" t="s">
        <v>4</v>
      </c>
      <c r="B67">
        <v>18925</v>
      </c>
      <c r="C67">
        <v>0</v>
      </c>
      <c r="D67">
        <f t="shared" ref="D67:D75" si="13">D66+C67-B67</f>
        <v>23150</v>
      </c>
      <c r="E67" s="2">
        <f>(D66+D67)/2</f>
        <v>32612.5</v>
      </c>
      <c r="F67" s="38">
        <v>30</v>
      </c>
      <c r="G67" s="36">
        <f t="shared" si="11"/>
        <v>-1881.8659015123012</v>
      </c>
      <c r="H67">
        <f t="shared" si="12"/>
        <v>978375</v>
      </c>
    </row>
    <row r="68" spans="1:12" x14ac:dyDescent="0.35">
      <c r="A68" t="s">
        <v>5</v>
      </c>
      <c r="B68">
        <v>5000</v>
      </c>
      <c r="C68">
        <v>0</v>
      </c>
      <c r="D68">
        <f t="shared" si="13"/>
        <v>18150</v>
      </c>
      <c r="E68" s="2">
        <f>D67*2/31+((D67+C68+D68)/2)*29/31</f>
        <v>20811.290322580644</v>
      </c>
      <c r="F68" s="38">
        <v>31</v>
      </c>
      <c r="G68" s="36">
        <f t="shared" si="11"/>
        <v>3118.1340984876988</v>
      </c>
      <c r="H68">
        <f t="shared" si="12"/>
        <v>645150</v>
      </c>
    </row>
    <row r="69" spans="1:12" x14ac:dyDescent="0.35">
      <c r="A69" t="s">
        <v>6</v>
      </c>
      <c r="B69">
        <v>12700</v>
      </c>
      <c r="C69" s="43">
        <v>3125</v>
      </c>
      <c r="D69">
        <f t="shared" si="13"/>
        <v>8575</v>
      </c>
      <c r="E69" s="2">
        <f>(D68+C69+D69)/2</f>
        <v>14925</v>
      </c>
      <c r="F69" s="38">
        <v>30</v>
      </c>
      <c r="G69" s="36">
        <f t="shared" si="11"/>
        <v>12693.134098487699</v>
      </c>
      <c r="H69">
        <f t="shared" si="12"/>
        <v>447750</v>
      </c>
    </row>
    <row r="70" spans="1:12" x14ac:dyDescent="0.35">
      <c r="A70" t="s">
        <v>7</v>
      </c>
      <c r="B70">
        <v>11225</v>
      </c>
      <c r="C70">
        <v>12700</v>
      </c>
      <c r="D70">
        <f t="shared" si="13"/>
        <v>10050</v>
      </c>
      <c r="E70" s="2">
        <f t="shared" ref="E70:E74" si="14">(D69+C70+D70)/2</f>
        <v>15662.5</v>
      </c>
      <c r="F70" s="38">
        <v>31</v>
      </c>
      <c r="G70" s="36">
        <f t="shared" si="11"/>
        <v>11218.134098487699</v>
      </c>
      <c r="H70">
        <f t="shared" si="12"/>
        <v>485537.5</v>
      </c>
    </row>
    <row r="71" spans="1:12" x14ac:dyDescent="0.35">
      <c r="A71" t="s">
        <v>8</v>
      </c>
      <c r="B71">
        <v>8000</v>
      </c>
      <c r="C71">
        <v>11225</v>
      </c>
      <c r="D71">
        <f>D70+C71-B71</f>
        <v>13275</v>
      </c>
      <c r="E71" s="2">
        <f>D70*1/31+((D70+C71+D71)/2)*30/31</f>
        <v>17041.93548387097</v>
      </c>
      <c r="F71" s="38">
        <v>31</v>
      </c>
      <c r="G71" s="36">
        <f t="shared" si="11"/>
        <v>7993.1340984876988</v>
      </c>
      <c r="H71">
        <f t="shared" si="12"/>
        <v>528300</v>
      </c>
    </row>
    <row r="72" spans="1:12" x14ac:dyDescent="0.35">
      <c r="A72" t="s">
        <v>9</v>
      </c>
      <c r="B72">
        <v>11850</v>
      </c>
      <c r="C72">
        <v>8000</v>
      </c>
      <c r="D72">
        <f t="shared" si="13"/>
        <v>9425</v>
      </c>
      <c r="E72" s="2">
        <f t="shared" si="14"/>
        <v>15350</v>
      </c>
      <c r="F72" s="38">
        <v>30</v>
      </c>
      <c r="G72" s="36">
        <f t="shared" si="11"/>
        <v>11843.134098487699</v>
      </c>
      <c r="H72">
        <f t="shared" si="12"/>
        <v>460500</v>
      </c>
    </row>
    <row r="73" spans="1:12" x14ac:dyDescent="0.35">
      <c r="A73" t="s">
        <v>10</v>
      </c>
      <c r="B73">
        <v>11725</v>
      </c>
      <c r="C73">
        <v>11850</v>
      </c>
      <c r="D73">
        <f t="shared" si="13"/>
        <v>9550</v>
      </c>
      <c r="E73" s="2">
        <f t="shared" si="14"/>
        <v>15412.5</v>
      </c>
      <c r="F73" s="39">
        <v>31</v>
      </c>
      <c r="G73" s="36">
        <f t="shared" si="11"/>
        <v>11718.134098487699</v>
      </c>
      <c r="H73">
        <f t="shared" si="12"/>
        <v>477787.5</v>
      </c>
    </row>
    <row r="74" spans="1:12" x14ac:dyDescent="0.35">
      <c r="A74" t="s">
        <v>11</v>
      </c>
      <c r="B74">
        <v>5075</v>
      </c>
      <c r="C74">
        <v>11725</v>
      </c>
      <c r="D74">
        <f t="shared" si="13"/>
        <v>16200</v>
      </c>
      <c r="E74" s="2">
        <f t="shared" si="14"/>
        <v>18737.5</v>
      </c>
      <c r="F74" s="38">
        <v>30</v>
      </c>
      <c r="G74" s="36">
        <f t="shared" si="11"/>
        <v>5068.1340984876988</v>
      </c>
      <c r="H74">
        <f t="shared" si="12"/>
        <v>562125</v>
      </c>
    </row>
    <row r="75" spans="1:12" x14ac:dyDescent="0.35">
      <c r="A75" t="s">
        <v>12</v>
      </c>
      <c r="B75">
        <v>5100</v>
      </c>
      <c r="C75">
        <v>5075</v>
      </c>
      <c r="D75">
        <f t="shared" si="13"/>
        <v>16175</v>
      </c>
      <c r="E75" s="2">
        <f>(D74+C75+D75)/2</f>
        <v>18725</v>
      </c>
      <c r="F75" s="38">
        <v>31</v>
      </c>
      <c r="H75">
        <f t="shared" si="12"/>
        <v>580475</v>
      </c>
      <c r="J75" s="38" t="s">
        <v>152</v>
      </c>
      <c r="K75" s="38" t="s">
        <v>153</v>
      </c>
      <c r="L75" s="38" t="s">
        <v>144</v>
      </c>
    </row>
    <row r="76" spans="1:12" x14ac:dyDescent="0.35">
      <c r="A76" s="47" t="s">
        <v>151</v>
      </c>
      <c r="B76" s="47"/>
      <c r="C76" s="47"/>
      <c r="D76" s="47"/>
      <c r="E76" s="47"/>
      <c r="F76" s="47"/>
      <c r="G76" s="47"/>
      <c r="H76" s="40">
        <f>SUM(H64:H75)/365</f>
        <v>26079.31506849315</v>
      </c>
      <c r="J76" s="2">
        <f>H76*4.09*0.8498</f>
        <v>90643.405955890397</v>
      </c>
      <c r="K76">
        <f>600+337</f>
        <v>937</v>
      </c>
      <c r="L76" s="41">
        <f>J76+K76</f>
        <v>91580.405955890397</v>
      </c>
    </row>
    <row r="77" spans="1:12" x14ac:dyDescent="0.35">
      <c r="D77" s="6"/>
      <c r="F77" s="48"/>
      <c r="G77" s="48"/>
    </row>
    <row r="78" spans="1:12" x14ac:dyDescent="0.35">
      <c r="A78" t="s">
        <v>17</v>
      </c>
      <c r="B78" t="s">
        <v>121</v>
      </c>
      <c r="C78" t="s">
        <v>1</v>
      </c>
      <c r="D78" t="s">
        <v>122</v>
      </c>
      <c r="E78" t="s">
        <v>123</v>
      </c>
      <c r="F78" s="38" t="s">
        <v>137</v>
      </c>
      <c r="G78" s="36" t="s">
        <v>154</v>
      </c>
      <c r="H78" t="s">
        <v>150</v>
      </c>
    </row>
    <row r="79" spans="1:12" x14ac:dyDescent="0.35">
      <c r="A79" t="s">
        <v>14</v>
      </c>
      <c r="B79">
        <v>0</v>
      </c>
      <c r="C79">
        <v>0</v>
      </c>
      <c r="D79">
        <v>49675</v>
      </c>
      <c r="E79" s="2">
        <v>49675</v>
      </c>
      <c r="F79" s="38">
        <v>31</v>
      </c>
      <c r="G79" s="36">
        <f t="shared" ref="G79:G89" si="15">21268.1340984877-D79</f>
        <v>-28406.865901512301</v>
      </c>
      <c r="H79">
        <f>E79*F79</f>
        <v>1539925</v>
      </c>
    </row>
    <row r="80" spans="1:12" x14ac:dyDescent="0.35">
      <c r="A80" t="s">
        <v>13</v>
      </c>
      <c r="B80">
        <v>0</v>
      </c>
      <c r="C80">
        <v>0</v>
      </c>
      <c r="D80">
        <v>49675</v>
      </c>
      <c r="E80" s="2">
        <v>49675</v>
      </c>
      <c r="F80" s="38">
        <v>28</v>
      </c>
      <c r="G80" s="36">
        <f t="shared" si="15"/>
        <v>-28406.865901512301</v>
      </c>
      <c r="H80">
        <f t="shared" ref="H80:H90" si="16">E80*F80</f>
        <v>1390900</v>
      </c>
    </row>
    <row r="81" spans="1:12" x14ac:dyDescent="0.35">
      <c r="A81" t="s">
        <v>3</v>
      </c>
      <c r="B81">
        <v>7600</v>
      </c>
      <c r="C81">
        <v>0</v>
      </c>
      <c r="D81">
        <f>D80+C81-B81</f>
        <v>42075</v>
      </c>
      <c r="E81" s="2">
        <f>(D80+D81)/2</f>
        <v>45875</v>
      </c>
      <c r="F81" s="38">
        <v>31</v>
      </c>
      <c r="G81" s="36">
        <f t="shared" si="15"/>
        <v>-20806.865901512301</v>
      </c>
      <c r="H81">
        <f t="shared" si="16"/>
        <v>1422125</v>
      </c>
    </row>
    <row r="82" spans="1:12" x14ac:dyDescent="0.35">
      <c r="A82" t="s">
        <v>4</v>
      </c>
      <c r="B82">
        <v>18925</v>
      </c>
      <c r="C82">
        <v>0</v>
      </c>
      <c r="D82">
        <f t="shared" ref="D82:D90" si="17">D81+C82-B82</f>
        <v>23150</v>
      </c>
      <c r="E82" s="2">
        <f>(D81+D82)/2</f>
        <v>32612.5</v>
      </c>
      <c r="F82" s="38">
        <v>30</v>
      </c>
      <c r="G82" s="36">
        <f t="shared" si="15"/>
        <v>-1881.8659015123012</v>
      </c>
      <c r="H82">
        <f t="shared" si="16"/>
        <v>978375</v>
      </c>
    </row>
    <row r="83" spans="1:12" x14ac:dyDescent="0.35">
      <c r="A83" t="s">
        <v>5</v>
      </c>
      <c r="B83">
        <v>5000</v>
      </c>
      <c r="C83">
        <v>0</v>
      </c>
      <c r="D83">
        <f t="shared" si="17"/>
        <v>18150</v>
      </c>
      <c r="E83" s="2">
        <f>D82*2/31+((D82+C83+D83)/2)*29/31</f>
        <v>20811.290322580644</v>
      </c>
      <c r="F83" s="38">
        <v>31</v>
      </c>
      <c r="G83" s="36">
        <f t="shared" si="15"/>
        <v>3118.1340984876988</v>
      </c>
      <c r="H83">
        <f t="shared" si="16"/>
        <v>645150</v>
      </c>
    </row>
    <row r="84" spans="1:12" x14ac:dyDescent="0.35">
      <c r="A84" t="s">
        <v>6</v>
      </c>
      <c r="B84">
        <v>12700</v>
      </c>
      <c r="C84">
        <v>4900</v>
      </c>
      <c r="D84">
        <f t="shared" si="17"/>
        <v>10350</v>
      </c>
      <c r="E84" s="2">
        <f>(D83+C84+D84)/2</f>
        <v>16700</v>
      </c>
      <c r="F84" s="38">
        <v>30</v>
      </c>
      <c r="G84" s="36">
        <f t="shared" si="15"/>
        <v>10918.134098487699</v>
      </c>
      <c r="H84">
        <f t="shared" si="16"/>
        <v>501000</v>
      </c>
    </row>
    <row r="85" spans="1:12" x14ac:dyDescent="0.35">
      <c r="A85" t="s">
        <v>7</v>
      </c>
      <c r="B85">
        <v>11225</v>
      </c>
      <c r="C85">
        <v>10925</v>
      </c>
      <c r="D85">
        <f t="shared" si="17"/>
        <v>10050</v>
      </c>
      <c r="E85" s="2">
        <f t="shared" ref="E85:E89" si="18">(D84+C85+D85)/2</f>
        <v>15662.5</v>
      </c>
      <c r="F85" s="38">
        <v>31</v>
      </c>
      <c r="G85" s="36">
        <f t="shared" si="15"/>
        <v>11218.134098487699</v>
      </c>
      <c r="H85">
        <f t="shared" si="16"/>
        <v>485537.5</v>
      </c>
    </row>
    <row r="86" spans="1:12" x14ac:dyDescent="0.35">
      <c r="A86" t="s">
        <v>8</v>
      </c>
      <c r="B86">
        <v>8000</v>
      </c>
      <c r="C86">
        <v>11225</v>
      </c>
      <c r="D86">
        <f t="shared" si="17"/>
        <v>13275</v>
      </c>
      <c r="E86" s="2">
        <f>D85*1/31+((D85+C86+D86)/2)*30/31</f>
        <v>17041.93548387097</v>
      </c>
      <c r="F86" s="38">
        <v>31</v>
      </c>
      <c r="G86" s="36">
        <f t="shared" si="15"/>
        <v>7993.1340984876988</v>
      </c>
      <c r="H86">
        <f t="shared" si="16"/>
        <v>528300</v>
      </c>
    </row>
    <row r="87" spans="1:12" x14ac:dyDescent="0.35">
      <c r="A87" t="s">
        <v>9</v>
      </c>
      <c r="B87">
        <v>11850</v>
      </c>
      <c r="C87">
        <v>8000</v>
      </c>
      <c r="D87">
        <f t="shared" si="17"/>
        <v>9425</v>
      </c>
      <c r="E87" s="2">
        <f t="shared" si="18"/>
        <v>15350</v>
      </c>
      <c r="F87" s="38">
        <v>30</v>
      </c>
      <c r="G87" s="36">
        <f t="shared" si="15"/>
        <v>11843.134098487699</v>
      </c>
      <c r="H87">
        <f t="shared" si="16"/>
        <v>460500</v>
      </c>
    </row>
    <row r="88" spans="1:12" x14ac:dyDescent="0.35">
      <c r="A88" t="s">
        <v>10</v>
      </c>
      <c r="B88">
        <v>11725</v>
      </c>
      <c r="C88">
        <v>11850</v>
      </c>
      <c r="D88">
        <f t="shared" si="17"/>
        <v>9550</v>
      </c>
      <c r="E88" s="2">
        <f t="shared" si="18"/>
        <v>15412.5</v>
      </c>
      <c r="F88" s="39">
        <v>31</v>
      </c>
      <c r="G88" s="36">
        <f t="shared" si="15"/>
        <v>11718.134098487699</v>
      </c>
      <c r="H88">
        <f t="shared" si="16"/>
        <v>477787.5</v>
      </c>
    </row>
    <row r="89" spans="1:12" x14ac:dyDescent="0.35">
      <c r="A89" t="s">
        <v>11</v>
      </c>
      <c r="B89">
        <v>5075</v>
      </c>
      <c r="C89">
        <v>11725</v>
      </c>
      <c r="D89">
        <f t="shared" si="17"/>
        <v>16200</v>
      </c>
      <c r="E89" s="2">
        <f t="shared" si="18"/>
        <v>18737.5</v>
      </c>
      <c r="F89" s="38">
        <v>30</v>
      </c>
      <c r="G89" s="36">
        <f t="shared" si="15"/>
        <v>5068.1340984876988</v>
      </c>
      <c r="H89">
        <f t="shared" si="16"/>
        <v>562125</v>
      </c>
    </row>
    <row r="90" spans="1:12" x14ac:dyDescent="0.35">
      <c r="A90" t="s">
        <v>12</v>
      </c>
      <c r="B90">
        <v>5100</v>
      </c>
      <c r="C90">
        <v>5075</v>
      </c>
      <c r="D90">
        <f t="shared" si="17"/>
        <v>16175</v>
      </c>
      <c r="E90" s="2">
        <f>(D89+C90+D90)/2</f>
        <v>18725</v>
      </c>
      <c r="F90" s="38">
        <v>31</v>
      </c>
      <c r="H90">
        <f t="shared" si="16"/>
        <v>580475</v>
      </c>
      <c r="J90" s="38" t="s">
        <v>152</v>
      </c>
      <c r="K90" s="38" t="s">
        <v>153</v>
      </c>
      <c r="L90" s="38" t="s">
        <v>144</v>
      </c>
    </row>
    <row r="91" spans="1:12" x14ac:dyDescent="0.35">
      <c r="A91" s="47" t="s">
        <v>151</v>
      </c>
      <c r="B91" s="47"/>
      <c r="C91" s="47"/>
      <c r="D91" s="47"/>
      <c r="E91" s="47"/>
      <c r="F91" s="47"/>
      <c r="G91" s="47"/>
      <c r="H91" s="40">
        <f>SUM(H79:H90)/365</f>
        <v>26225.205479452055</v>
      </c>
      <c r="J91" s="2">
        <f>H91*4.09*0.8498</f>
        <v>91150.474631232879</v>
      </c>
      <c r="K91">
        <f>700</f>
        <v>700</v>
      </c>
      <c r="L91" s="41">
        <f>J91+K91</f>
        <v>91850.474631232879</v>
      </c>
    </row>
    <row r="92" spans="1:12" x14ac:dyDescent="0.35">
      <c r="A92" s="42"/>
      <c r="B92" s="42"/>
      <c r="C92" s="42"/>
      <c r="D92" s="42"/>
      <c r="E92" s="42"/>
      <c r="F92" s="42"/>
      <c r="G92" s="42"/>
      <c r="H92" s="33"/>
    </row>
    <row r="93" spans="1:12" x14ac:dyDescent="0.35">
      <c r="A93" s="49" t="s">
        <v>157</v>
      </c>
      <c r="B93" s="49"/>
      <c r="C93" s="49"/>
      <c r="D93" s="49"/>
      <c r="E93" s="49"/>
      <c r="F93" s="49"/>
      <c r="G93" s="49"/>
      <c r="H93" s="49"/>
    </row>
    <row r="94" spans="1:12" x14ac:dyDescent="0.35">
      <c r="A94" t="s">
        <v>17</v>
      </c>
      <c r="B94" t="s">
        <v>121</v>
      </c>
      <c r="C94" t="s">
        <v>1</v>
      </c>
      <c r="D94" t="s">
        <v>122</v>
      </c>
      <c r="E94" t="s">
        <v>123</v>
      </c>
      <c r="F94" s="38" t="s">
        <v>137</v>
      </c>
      <c r="G94" s="36" t="s">
        <v>154</v>
      </c>
      <c r="H94" t="s">
        <v>150</v>
      </c>
    </row>
    <row r="95" spans="1:12" x14ac:dyDescent="0.35">
      <c r="A95" t="s">
        <v>14</v>
      </c>
      <c r="B95">
        <v>0</v>
      </c>
      <c r="C95">
        <v>0</v>
      </c>
      <c r="D95">
        <v>49675</v>
      </c>
      <c r="E95" s="2">
        <v>49675</v>
      </c>
      <c r="F95" s="38">
        <v>31</v>
      </c>
      <c r="G95" s="36">
        <f t="shared" ref="G95:G105" si="19">19185.7656149427-D95</f>
        <v>-30489.234385057302</v>
      </c>
      <c r="H95">
        <f>E95*F95</f>
        <v>1539925</v>
      </c>
    </row>
    <row r="96" spans="1:12" x14ac:dyDescent="0.35">
      <c r="A96" t="s">
        <v>13</v>
      </c>
      <c r="B96">
        <v>0</v>
      </c>
      <c r="C96">
        <v>0</v>
      </c>
      <c r="D96">
        <v>49675</v>
      </c>
      <c r="E96" s="2">
        <v>49675</v>
      </c>
      <c r="F96" s="38">
        <v>28</v>
      </c>
      <c r="G96" s="36">
        <f t="shared" si="19"/>
        <v>-30489.234385057302</v>
      </c>
      <c r="H96">
        <f t="shared" ref="H96:H106" si="20">E96*F96</f>
        <v>1390900</v>
      </c>
    </row>
    <row r="97" spans="1:12" x14ac:dyDescent="0.35">
      <c r="A97" t="s">
        <v>3</v>
      </c>
      <c r="B97">
        <v>7600</v>
      </c>
      <c r="C97">
        <v>0</v>
      </c>
      <c r="D97">
        <f>D96+C97-B97</f>
        <v>42075</v>
      </c>
      <c r="E97" s="2">
        <f>(D96+D97)/2</f>
        <v>45875</v>
      </c>
      <c r="F97" s="38">
        <v>31</v>
      </c>
      <c r="G97" s="36">
        <f t="shared" si="19"/>
        <v>-22889.234385057302</v>
      </c>
      <c r="H97">
        <f t="shared" si="20"/>
        <v>1422125</v>
      </c>
    </row>
    <row r="98" spans="1:12" x14ac:dyDescent="0.35">
      <c r="A98" t="s">
        <v>4</v>
      </c>
      <c r="B98">
        <v>18925</v>
      </c>
      <c r="C98">
        <v>0</v>
      </c>
      <c r="D98">
        <f t="shared" ref="D98:D101" si="21">D97+C98-B98</f>
        <v>23150</v>
      </c>
      <c r="E98" s="2">
        <f>(D97+D98)/2</f>
        <v>32612.5</v>
      </c>
      <c r="F98" s="38">
        <v>30</v>
      </c>
      <c r="G98" s="36">
        <f t="shared" si="19"/>
        <v>-3964.2343850573016</v>
      </c>
      <c r="H98">
        <f t="shared" si="20"/>
        <v>978375</v>
      </c>
    </row>
    <row r="99" spans="1:12" x14ac:dyDescent="0.35">
      <c r="A99" t="s">
        <v>5</v>
      </c>
      <c r="B99">
        <v>5000</v>
      </c>
      <c r="C99">
        <v>0</v>
      </c>
      <c r="D99">
        <f t="shared" si="21"/>
        <v>18150</v>
      </c>
      <c r="E99" s="2">
        <f>D98*2/31+((D98+C99+D99)/2)*29/31</f>
        <v>20811.290322580644</v>
      </c>
      <c r="F99" s="38">
        <v>31</v>
      </c>
      <c r="G99" s="36">
        <f t="shared" si="19"/>
        <v>1035.7656149426984</v>
      </c>
      <c r="H99">
        <f t="shared" si="20"/>
        <v>645150</v>
      </c>
    </row>
    <row r="100" spans="1:12" x14ac:dyDescent="0.35">
      <c r="A100" t="s">
        <v>6</v>
      </c>
      <c r="B100">
        <v>12700</v>
      </c>
      <c r="C100" s="43">
        <v>1050</v>
      </c>
      <c r="D100">
        <f t="shared" si="21"/>
        <v>6500</v>
      </c>
      <c r="E100" s="2">
        <f>(D99+C100+D100)/2</f>
        <v>12850</v>
      </c>
      <c r="F100" s="38">
        <v>30</v>
      </c>
      <c r="G100" s="36">
        <f t="shared" si="19"/>
        <v>12685.765614942698</v>
      </c>
      <c r="H100">
        <f t="shared" si="20"/>
        <v>385500</v>
      </c>
    </row>
    <row r="101" spans="1:12" x14ac:dyDescent="0.35">
      <c r="A101" t="s">
        <v>7</v>
      </c>
      <c r="B101">
        <v>11225</v>
      </c>
      <c r="C101">
        <v>12700</v>
      </c>
      <c r="D101">
        <f t="shared" si="21"/>
        <v>7975</v>
      </c>
      <c r="E101" s="2">
        <f t="shared" ref="E101:E105" si="22">(D100+C101+D101)/2</f>
        <v>13587.5</v>
      </c>
      <c r="F101" s="38">
        <v>31</v>
      </c>
      <c r="G101" s="36">
        <f t="shared" si="19"/>
        <v>11210.765614942698</v>
      </c>
      <c r="H101">
        <f t="shared" si="20"/>
        <v>421212.5</v>
      </c>
    </row>
    <row r="102" spans="1:12" x14ac:dyDescent="0.35">
      <c r="A102" t="s">
        <v>8</v>
      </c>
      <c r="B102">
        <v>8000</v>
      </c>
      <c r="C102">
        <v>11225</v>
      </c>
      <c r="D102">
        <f>D101+C102-B102</f>
        <v>11200</v>
      </c>
      <c r="E102" s="2">
        <f>D101*1/31+((D101+C102+D102)/2)*30/31</f>
        <v>14966.935483870968</v>
      </c>
      <c r="F102" s="38">
        <v>31</v>
      </c>
      <c r="G102" s="36">
        <f t="shared" si="19"/>
        <v>7985.7656149426984</v>
      </c>
      <c r="H102">
        <f t="shared" si="20"/>
        <v>463975</v>
      </c>
    </row>
    <row r="103" spans="1:12" x14ac:dyDescent="0.35">
      <c r="A103" t="s">
        <v>9</v>
      </c>
      <c r="B103">
        <v>11850</v>
      </c>
      <c r="C103">
        <v>8000</v>
      </c>
      <c r="D103">
        <f t="shared" ref="D103:D106" si="23">D102+C103-B103</f>
        <v>7350</v>
      </c>
      <c r="E103" s="2">
        <f t="shared" si="22"/>
        <v>13275</v>
      </c>
      <c r="F103" s="38">
        <v>30</v>
      </c>
      <c r="G103" s="36">
        <f t="shared" si="19"/>
        <v>11835.765614942698</v>
      </c>
      <c r="H103">
        <f t="shared" si="20"/>
        <v>398250</v>
      </c>
    </row>
    <row r="104" spans="1:12" x14ac:dyDescent="0.35">
      <c r="A104" t="s">
        <v>10</v>
      </c>
      <c r="B104">
        <v>11725</v>
      </c>
      <c r="C104">
        <v>11850</v>
      </c>
      <c r="D104">
        <f t="shared" si="23"/>
        <v>7475</v>
      </c>
      <c r="E104" s="2">
        <f t="shared" si="22"/>
        <v>13337.5</v>
      </c>
      <c r="F104" s="39">
        <v>31</v>
      </c>
      <c r="G104" s="36">
        <f t="shared" si="19"/>
        <v>11710.765614942698</v>
      </c>
      <c r="H104">
        <f t="shared" si="20"/>
        <v>413462.5</v>
      </c>
    </row>
    <row r="105" spans="1:12" x14ac:dyDescent="0.35">
      <c r="A105" t="s">
        <v>11</v>
      </c>
      <c r="B105">
        <v>5075</v>
      </c>
      <c r="C105">
        <v>11725</v>
      </c>
      <c r="D105">
        <f t="shared" si="23"/>
        <v>14125</v>
      </c>
      <c r="E105" s="2">
        <f t="shared" si="22"/>
        <v>16662.5</v>
      </c>
      <c r="F105" s="38">
        <v>30</v>
      </c>
      <c r="G105" s="36">
        <f t="shared" si="19"/>
        <v>5060.7656149426984</v>
      </c>
      <c r="H105">
        <f t="shared" si="20"/>
        <v>499875</v>
      </c>
    </row>
    <row r="106" spans="1:12" x14ac:dyDescent="0.35">
      <c r="A106" t="s">
        <v>12</v>
      </c>
      <c r="B106">
        <v>5100</v>
      </c>
      <c r="C106">
        <v>5075</v>
      </c>
      <c r="D106">
        <f t="shared" si="23"/>
        <v>14100</v>
      </c>
      <c r="E106" s="2">
        <f>(D105+C106+D106)/2</f>
        <v>16650</v>
      </c>
      <c r="F106" s="38">
        <v>31</v>
      </c>
      <c r="G106" s="32"/>
      <c r="H106">
        <f t="shared" si="20"/>
        <v>516150</v>
      </c>
      <c r="J106" s="38" t="s">
        <v>152</v>
      </c>
      <c r="K106" s="38" t="s">
        <v>153</v>
      </c>
      <c r="L106" s="38" t="s">
        <v>144</v>
      </c>
    </row>
    <row r="107" spans="1:12" x14ac:dyDescent="0.35">
      <c r="A107" s="47" t="s">
        <v>151</v>
      </c>
      <c r="B107" s="47"/>
      <c r="C107" s="47"/>
      <c r="D107" s="47"/>
      <c r="E107" s="47"/>
      <c r="F107" s="47"/>
      <c r="G107" s="47"/>
      <c r="H107" s="40">
        <f>SUM(H95:H106)/365</f>
        <v>24862.739726027397</v>
      </c>
      <c r="J107" s="2">
        <f>H107*4.09*0.8498</f>
        <v>86414.976936438354</v>
      </c>
      <c r="K107">
        <f>600+337</f>
        <v>937</v>
      </c>
      <c r="L107" s="41">
        <f>J107+K107</f>
        <v>87351.976936438354</v>
      </c>
    </row>
    <row r="109" spans="1:12" x14ac:dyDescent="0.35">
      <c r="A109" t="s">
        <v>17</v>
      </c>
      <c r="B109" t="s">
        <v>121</v>
      </c>
      <c r="C109" t="s">
        <v>1</v>
      </c>
      <c r="D109" t="s">
        <v>122</v>
      </c>
      <c r="E109" t="s">
        <v>123</v>
      </c>
      <c r="F109" s="38" t="s">
        <v>137</v>
      </c>
      <c r="G109" s="36" t="s">
        <v>154</v>
      </c>
      <c r="H109" t="s">
        <v>150</v>
      </c>
    </row>
    <row r="110" spans="1:12" x14ac:dyDescent="0.35">
      <c r="A110" t="s">
        <v>14</v>
      </c>
      <c r="B110">
        <v>0</v>
      </c>
      <c r="C110">
        <v>0</v>
      </c>
      <c r="D110">
        <v>49675</v>
      </c>
      <c r="E110" s="2">
        <v>49675</v>
      </c>
      <c r="F110" s="38">
        <v>31</v>
      </c>
      <c r="G110" s="36">
        <f t="shared" ref="G110:G120" si="24">19185.7656149427-D110</f>
        <v>-30489.234385057302</v>
      </c>
      <c r="H110">
        <f>E110*F110</f>
        <v>1539925</v>
      </c>
    </row>
    <row r="111" spans="1:12" x14ac:dyDescent="0.35">
      <c r="A111" t="s">
        <v>13</v>
      </c>
      <c r="B111">
        <v>0</v>
      </c>
      <c r="C111">
        <v>0</v>
      </c>
      <c r="D111">
        <v>49675</v>
      </c>
      <c r="E111" s="2">
        <v>49675</v>
      </c>
      <c r="F111" s="38">
        <v>28</v>
      </c>
      <c r="G111" s="36">
        <f t="shared" si="24"/>
        <v>-30489.234385057302</v>
      </c>
      <c r="H111">
        <f t="shared" ref="H111:H121" si="25">E111*F111</f>
        <v>1390900</v>
      </c>
    </row>
    <row r="112" spans="1:12" x14ac:dyDescent="0.35">
      <c r="A112" t="s">
        <v>3</v>
      </c>
      <c r="B112">
        <v>7600</v>
      </c>
      <c r="C112">
        <v>0</v>
      </c>
      <c r="D112">
        <f>D111+C112-B112</f>
        <v>42075</v>
      </c>
      <c r="E112" s="2">
        <f>(D111+D112)/2</f>
        <v>45875</v>
      </c>
      <c r="F112" s="38">
        <v>31</v>
      </c>
      <c r="G112" s="36">
        <f t="shared" si="24"/>
        <v>-22889.234385057302</v>
      </c>
      <c r="H112">
        <f t="shared" si="25"/>
        <v>1422125</v>
      </c>
    </row>
    <row r="113" spans="1:12" x14ac:dyDescent="0.35">
      <c r="A113" t="s">
        <v>4</v>
      </c>
      <c r="B113">
        <v>18925</v>
      </c>
      <c r="C113">
        <v>0</v>
      </c>
      <c r="D113">
        <f t="shared" ref="D113:D121" si="26">D112+C113-B113</f>
        <v>23150</v>
      </c>
      <c r="E113" s="2">
        <f>(D112+D113)/2</f>
        <v>32612.5</v>
      </c>
      <c r="F113" s="38">
        <v>30</v>
      </c>
      <c r="G113" s="36">
        <f t="shared" si="24"/>
        <v>-3964.2343850573016</v>
      </c>
      <c r="H113">
        <f t="shared" si="25"/>
        <v>978375</v>
      </c>
    </row>
    <row r="114" spans="1:12" x14ac:dyDescent="0.35">
      <c r="A114" t="s">
        <v>5</v>
      </c>
      <c r="B114">
        <v>5000</v>
      </c>
      <c r="C114">
        <v>0</v>
      </c>
      <c r="D114">
        <f t="shared" si="26"/>
        <v>18150</v>
      </c>
      <c r="E114" s="2">
        <f>D113*2/31+((D113+C114+D114)/2)*29/31</f>
        <v>20811.290322580644</v>
      </c>
      <c r="F114" s="38">
        <v>31</v>
      </c>
      <c r="G114" s="36">
        <f t="shared" si="24"/>
        <v>1035.7656149426984</v>
      </c>
      <c r="H114">
        <f t="shared" si="25"/>
        <v>645150</v>
      </c>
    </row>
    <row r="115" spans="1:12" x14ac:dyDescent="0.35">
      <c r="A115" t="s">
        <v>6</v>
      </c>
      <c r="B115">
        <v>12700</v>
      </c>
      <c r="C115">
        <v>4900</v>
      </c>
      <c r="D115">
        <f t="shared" si="26"/>
        <v>10350</v>
      </c>
      <c r="E115" s="2">
        <f>(D114+C115+D115)/2</f>
        <v>16700</v>
      </c>
      <c r="F115" s="38">
        <v>30</v>
      </c>
      <c r="G115" s="36">
        <f t="shared" si="24"/>
        <v>8835.7656149426984</v>
      </c>
      <c r="H115">
        <f t="shared" si="25"/>
        <v>501000</v>
      </c>
    </row>
    <row r="116" spans="1:12" x14ac:dyDescent="0.35">
      <c r="A116" t="s">
        <v>7</v>
      </c>
      <c r="B116">
        <v>11225</v>
      </c>
      <c r="C116">
        <v>8850</v>
      </c>
      <c r="D116">
        <f t="shared" si="26"/>
        <v>7975</v>
      </c>
      <c r="E116" s="2">
        <f t="shared" ref="E116:E120" si="27">(D115+C116+D116)/2</f>
        <v>13587.5</v>
      </c>
      <c r="F116" s="38">
        <v>31</v>
      </c>
      <c r="G116" s="36">
        <f t="shared" si="24"/>
        <v>11210.765614942698</v>
      </c>
      <c r="H116">
        <f t="shared" si="25"/>
        <v>421212.5</v>
      </c>
    </row>
    <row r="117" spans="1:12" x14ac:dyDescent="0.35">
      <c r="A117" t="s">
        <v>8</v>
      </c>
      <c r="B117">
        <v>8000</v>
      </c>
      <c r="C117">
        <v>11225</v>
      </c>
      <c r="D117">
        <f t="shared" si="26"/>
        <v>11200</v>
      </c>
      <c r="E117" s="2">
        <f>D116*1/31+((D116+C117+D117)/2)*30/31</f>
        <v>14966.935483870968</v>
      </c>
      <c r="F117" s="38">
        <v>31</v>
      </c>
      <c r="G117" s="36">
        <f t="shared" si="24"/>
        <v>7985.7656149426984</v>
      </c>
      <c r="H117">
        <f t="shared" si="25"/>
        <v>463975</v>
      </c>
    </row>
    <row r="118" spans="1:12" x14ac:dyDescent="0.35">
      <c r="A118" t="s">
        <v>9</v>
      </c>
      <c r="B118">
        <v>11850</v>
      </c>
      <c r="C118">
        <v>8000</v>
      </c>
      <c r="D118">
        <f t="shared" si="26"/>
        <v>7350</v>
      </c>
      <c r="E118" s="2">
        <f t="shared" si="27"/>
        <v>13275</v>
      </c>
      <c r="F118" s="38">
        <v>30</v>
      </c>
      <c r="G118" s="36">
        <f t="shared" si="24"/>
        <v>11835.765614942698</v>
      </c>
      <c r="H118">
        <f t="shared" si="25"/>
        <v>398250</v>
      </c>
    </row>
    <row r="119" spans="1:12" x14ac:dyDescent="0.35">
      <c r="A119" t="s">
        <v>10</v>
      </c>
      <c r="B119">
        <v>11725</v>
      </c>
      <c r="C119">
        <v>11850</v>
      </c>
      <c r="D119">
        <f t="shared" si="26"/>
        <v>7475</v>
      </c>
      <c r="E119" s="2">
        <f t="shared" si="27"/>
        <v>13337.5</v>
      </c>
      <c r="F119" s="39">
        <v>31</v>
      </c>
      <c r="G119" s="36">
        <f t="shared" si="24"/>
        <v>11710.765614942698</v>
      </c>
      <c r="H119">
        <f t="shared" si="25"/>
        <v>413462.5</v>
      </c>
    </row>
    <row r="120" spans="1:12" x14ac:dyDescent="0.35">
      <c r="A120" t="s">
        <v>11</v>
      </c>
      <c r="B120">
        <v>5075</v>
      </c>
      <c r="C120">
        <v>11725</v>
      </c>
      <c r="D120">
        <f t="shared" si="26"/>
        <v>14125</v>
      </c>
      <c r="E120" s="2">
        <f t="shared" si="27"/>
        <v>16662.5</v>
      </c>
      <c r="F120" s="38">
        <v>30</v>
      </c>
      <c r="G120" s="36">
        <f t="shared" si="24"/>
        <v>5060.7656149426984</v>
      </c>
      <c r="H120">
        <f t="shared" si="25"/>
        <v>499875</v>
      </c>
    </row>
    <row r="121" spans="1:12" x14ac:dyDescent="0.35">
      <c r="A121" t="s">
        <v>12</v>
      </c>
      <c r="B121">
        <v>5100</v>
      </c>
      <c r="C121">
        <v>5075</v>
      </c>
      <c r="D121">
        <f t="shared" si="26"/>
        <v>14100</v>
      </c>
      <c r="E121" s="2">
        <f>(D120+C121+D121)/2</f>
        <v>16650</v>
      </c>
      <c r="F121" s="38">
        <v>31</v>
      </c>
      <c r="H121">
        <f t="shared" si="25"/>
        <v>516150</v>
      </c>
      <c r="J121" s="38" t="s">
        <v>152</v>
      </c>
      <c r="K121" s="38" t="s">
        <v>153</v>
      </c>
      <c r="L121" s="38" t="s">
        <v>144</v>
      </c>
    </row>
    <row r="122" spans="1:12" x14ac:dyDescent="0.35">
      <c r="A122" s="50" t="s">
        <v>151</v>
      </c>
      <c r="B122" s="47"/>
      <c r="C122" s="47"/>
      <c r="D122" s="47"/>
      <c r="E122" s="47"/>
      <c r="F122" s="47"/>
      <c r="G122" s="47"/>
      <c r="H122" s="40">
        <f>SUM(H110:H121)/365</f>
        <v>25179.178082191782</v>
      </c>
      <c r="J122" s="2">
        <f>H122*4.09*0.8498</f>
        <v>87514.816035068492</v>
      </c>
      <c r="K122">
        <f>700</f>
        <v>700</v>
      </c>
      <c r="L122" s="41">
        <f>J122+K122</f>
        <v>88214.816035068492</v>
      </c>
    </row>
    <row r="124" spans="1:12" x14ac:dyDescent="0.35">
      <c r="A124" s="49" t="s">
        <v>158</v>
      </c>
      <c r="B124" s="49"/>
      <c r="C124" s="49"/>
      <c r="D124" s="49"/>
      <c r="E124" s="49"/>
      <c r="F124" s="49"/>
      <c r="G124" s="49"/>
      <c r="H124" s="49"/>
    </row>
    <row r="125" spans="1:12" x14ac:dyDescent="0.35">
      <c r="A125" t="s">
        <v>17</v>
      </c>
      <c r="B125" t="s">
        <v>121</v>
      </c>
      <c r="C125" t="s">
        <v>1</v>
      </c>
      <c r="D125" t="s">
        <v>122</v>
      </c>
      <c r="E125" t="s">
        <v>123</v>
      </c>
      <c r="F125" s="38" t="s">
        <v>137</v>
      </c>
      <c r="G125" s="36" t="s">
        <v>154</v>
      </c>
      <c r="H125" t="s">
        <v>150</v>
      </c>
    </row>
    <row r="126" spans="1:12" x14ac:dyDescent="0.35">
      <c r="A126" t="s">
        <v>14</v>
      </c>
      <c r="B126">
        <v>0</v>
      </c>
      <c r="C126">
        <v>0</v>
      </c>
      <c r="D126">
        <v>49675</v>
      </c>
      <c r="E126" s="2">
        <v>49675</v>
      </c>
      <c r="F126" s="38">
        <v>31</v>
      </c>
      <c r="G126" s="36">
        <f t="shared" ref="G126:G136" si="28">16664.1805330807-D126</f>
        <v>-33010.819466919304</v>
      </c>
      <c r="H126">
        <f>E126*F126</f>
        <v>1539925</v>
      </c>
    </row>
    <row r="127" spans="1:12" x14ac:dyDescent="0.35">
      <c r="A127" t="s">
        <v>13</v>
      </c>
      <c r="B127">
        <v>0</v>
      </c>
      <c r="C127">
        <v>0</v>
      </c>
      <c r="D127">
        <v>49675</v>
      </c>
      <c r="E127" s="2">
        <v>49675</v>
      </c>
      <c r="F127" s="38">
        <v>28</v>
      </c>
      <c r="G127" s="36">
        <f t="shared" si="28"/>
        <v>-33010.819466919304</v>
      </c>
      <c r="H127">
        <f t="shared" ref="H127:H137" si="29">E127*F127</f>
        <v>1390900</v>
      </c>
    </row>
    <row r="128" spans="1:12" x14ac:dyDescent="0.35">
      <c r="A128" t="s">
        <v>3</v>
      </c>
      <c r="B128">
        <v>7600</v>
      </c>
      <c r="C128">
        <v>0</v>
      </c>
      <c r="D128">
        <f>D127+C128-B128</f>
        <v>42075</v>
      </c>
      <c r="E128" s="2">
        <f>(D127+D128)/2</f>
        <v>45875</v>
      </c>
      <c r="F128" s="38">
        <v>31</v>
      </c>
      <c r="G128" s="36">
        <f t="shared" si="28"/>
        <v>-25410.8194669193</v>
      </c>
      <c r="H128">
        <f t="shared" si="29"/>
        <v>1422125</v>
      </c>
    </row>
    <row r="129" spans="1:12" x14ac:dyDescent="0.35">
      <c r="A129" t="s">
        <v>4</v>
      </c>
      <c r="B129">
        <v>18925</v>
      </c>
      <c r="C129">
        <v>0</v>
      </c>
      <c r="D129">
        <f t="shared" ref="D129:D132" si="30">D128+C129-B129</f>
        <v>23150</v>
      </c>
      <c r="E129" s="2">
        <f>(D128+D129)/2</f>
        <v>32612.5</v>
      </c>
      <c r="F129" s="38">
        <v>30</v>
      </c>
      <c r="G129" s="36">
        <f t="shared" si="28"/>
        <v>-6485.8194669192999</v>
      </c>
      <c r="H129">
        <f t="shared" si="29"/>
        <v>978375</v>
      </c>
    </row>
    <row r="130" spans="1:12" x14ac:dyDescent="0.35">
      <c r="A130" t="s">
        <v>5</v>
      </c>
      <c r="B130">
        <v>5000</v>
      </c>
      <c r="C130">
        <v>0</v>
      </c>
      <c r="D130">
        <f t="shared" si="30"/>
        <v>18150</v>
      </c>
      <c r="E130" s="2">
        <f>D129*2/31+((D129+C130+D130)/2)*29/31</f>
        <v>20811.290322580644</v>
      </c>
      <c r="F130" s="38">
        <v>31</v>
      </c>
      <c r="G130" s="36">
        <f t="shared" si="28"/>
        <v>-1485.8194669192999</v>
      </c>
      <c r="H130">
        <f t="shared" si="29"/>
        <v>645150</v>
      </c>
    </row>
    <row r="131" spans="1:12" x14ac:dyDescent="0.35">
      <c r="A131" t="s">
        <v>6</v>
      </c>
      <c r="B131">
        <v>12700</v>
      </c>
      <c r="C131">
        <v>0</v>
      </c>
      <c r="D131">
        <f t="shared" si="30"/>
        <v>5450</v>
      </c>
      <c r="E131" s="2">
        <f t="shared" ref="E131" si="31">(D130+D131)/2</f>
        <v>11800</v>
      </c>
      <c r="F131" s="38">
        <v>30</v>
      </c>
      <c r="G131" s="36">
        <f t="shared" si="28"/>
        <v>11214.1805330807</v>
      </c>
      <c r="H131">
        <f t="shared" si="29"/>
        <v>354000</v>
      </c>
    </row>
    <row r="132" spans="1:12" x14ac:dyDescent="0.35">
      <c r="A132" t="s">
        <v>7</v>
      </c>
      <c r="B132">
        <v>11225</v>
      </c>
      <c r="C132">
        <v>11225</v>
      </c>
      <c r="D132">
        <f t="shared" si="30"/>
        <v>5450</v>
      </c>
      <c r="E132" s="2">
        <f>(D131+C132+D132)/2</f>
        <v>11062.5</v>
      </c>
      <c r="F132" s="38">
        <v>31</v>
      </c>
      <c r="G132" s="36">
        <f t="shared" si="28"/>
        <v>11214.1805330807</v>
      </c>
      <c r="H132">
        <f t="shared" si="29"/>
        <v>342937.5</v>
      </c>
    </row>
    <row r="133" spans="1:12" x14ac:dyDescent="0.35">
      <c r="A133" t="s">
        <v>8</v>
      </c>
      <c r="B133">
        <v>8000</v>
      </c>
      <c r="C133">
        <v>11225</v>
      </c>
      <c r="D133">
        <f>D132+C133-B133</f>
        <v>8675</v>
      </c>
      <c r="E133" s="2">
        <f>D132*1/31+((D132+C133+D133)/2)*30/31</f>
        <v>12441.935483870968</v>
      </c>
      <c r="F133" s="38">
        <v>31</v>
      </c>
      <c r="G133" s="36">
        <f t="shared" si="28"/>
        <v>7989.1805330807001</v>
      </c>
      <c r="H133">
        <f t="shared" si="29"/>
        <v>385700</v>
      </c>
    </row>
    <row r="134" spans="1:12" x14ac:dyDescent="0.35">
      <c r="A134" t="s">
        <v>9</v>
      </c>
      <c r="B134">
        <v>11850</v>
      </c>
      <c r="C134">
        <v>8000</v>
      </c>
      <c r="D134">
        <f t="shared" ref="D134:D137" si="32">D133+C134-B134</f>
        <v>4825</v>
      </c>
      <c r="E134" s="2">
        <f t="shared" ref="E134:E136" si="33">(D133+C134+D134)/2</f>
        <v>10750</v>
      </c>
      <c r="F134" s="38">
        <v>30</v>
      </c>
      <c r="G134" s="36">
        <f t="shared" si="28"/>
        <v>11839.1805330807</v>
      </c>
      <c r="H134">
        <f t="shared" si="29"/>
        <v>322500</v>
      </c>
    </row>
    <row r="135" spans="1:12" x14ac:dyDescent="0.35">
      <c r="A135" t="s">
        <v>10</v>
      </c>
      <c r="B135">
        <v>11725</v>
      </c>
      <c r="C135">
        <v>11850</v>
      </c>
      <c r="D135">
        <f t="shared" si="32"/>
        <v>4950</v>
      </c>
      <c r="E135" s="2">
        <f t="shared" si="33"/>
        <v>10812.5</v>
      </c>
      <c r="F135" s="39">
        <v>31</v>
      </c>
      <c r="G135" s="36">
        <f t="shared" si="28"/>
        <v>11714.1805330807</v>
      </c>
      <c r="H135">
        <f t="shared" si="29"/>
        <v>335187.5</v>
      </c>
    </row>
    <row r="136" spans="1:12" x14ac:dyDescent="0.35">
      <c r="A136" t="s">
        <v>11</v>
      </c>
      <c r="B136">
        <v>5075</v>
      </c>
      <c r="C136">
        <v>11725</v>
      </c>
      <c r="D136">
        <f t="shared" si="32"/>
        <v>11600</v>
      </c>
      <c r="E136" s="2">
        <f t="shared" si="33"/>
        <v>14137.5</v>
      </c>
      <c r="F136" s="38">
        <v>30</v>
      </c>
      <c r="G136" s="36">
        <f t="shared" si="28"/>
        <v>5064.1805330807001</v>
      </c>
      <c r="H136">
        <f t="shared" si="29"/>
        <v>424125</v>
      </c>
    </row>
    <row r="137" spans="1:12" x14ac:dyDescent="0.35">
      <c r="A137" t="s">
        <v>12</v>
      </c>
      <c r="B137">
        <v>5100</v>
      </c>
      <c r="C137">
        <v>5075</v>
      </c>
      <c r="D137">
        <f t="shared" si="32"/>
        <v>11575</v>
      </c>
      <c r="E137" s="2">
        <f>(D136+C137+D137)/2</f>
        <v>14125</v>
      </c>
      <c r="F137" s="38">
        <v>31</v>
      </c>
      <c r="H137">
        <f t="shared" si="29"/>
        <v>437875</v>
      </c>
      <c r="J137" s="38" t="s">
        <v>152</v>
      </c>
      <c r="K137" s="38" t="s">
        <v>153</v>
      </c>
      <c r="L137" s="38" t="s">
        <v>144</v>
      </c>
    </row>
    <row r="138" spans="1:12" x14ac:dyDescent="0.35">
      <c r="A138" s="47" t="s">
        <v>151</v>
      </c>
      <c r="B138" s="47"/>
      <c r="C138" s="47"/>
      <c r="D138" s="47"/>
      <c r="E138" s="47"/>
      <c r="F138" s="47"/>
      <c r="G138" s="47"/>
      <c r="H138" s="40">
        <f>SUM(H126:H137)/365</f>
        <v>23503.561643835616</v>
      </c>
      <c r="J138" s="2">
        <f>H138*4.09*0.8498</f>
        <v>81690.906141369851</v>
      </c>
      <c r="K138">
        <f>600</f>
        <v>600</v>
      </c>
      <c r="L138" s="41">
        <f>J138+K138</f>
        <v>82290.906141369851</v>
      </c>
    </row>
    <row r="140" spans="1:12" x14ac:dyDescent="0.35">
      <c r="A140" s="49" t="s">
        <v>159</v>
      </c>
      <c r="B140" s="49"/>
      <c r="C140" s="49"/>
      <c r="D140" s="49"/>
      <c r="E140" s="49"/>
      <c r="F140" s="49"/>
      <c r="G140" s="49"/>
      <c r="H140" s="49"/>
    </row>
    <row r="141" spans="1:12" x14ac:dyDescent="0.35">
      <c r="A141" t="s">
        <v>17</v>
      </c>
      <c r="B141" t="s">
        <v>121</v>
      </c>
      <c r="C141" t="s">
        <v>1</v>
      </c>
      <c r="D141" t="s">
        <v>122</v>
      </c>
      <c r="E141" t="s">
        <v>123</v>
      </c>
      <c r="F141" s="38" t="s">
        <v>137</v>
      </c>
      <c r="G141" s="36" t="s">
        <v>154</v>
      </c>
      <c r="H141" t="s">
        <v>150</v>
      </c>
    </row>
    <row r="142" spans="1:12" x14ac:dyDescent="0.35">
      <c r="A142" t="s">
        <v>14</v>
      </c>
      <c r="B142">
        <v>0</v>
      </c>
      <c r="C142">
        <v>0</v>
      </c>
      <c r="D142">
        <v>49675</v>
      </c>
      <c r="E142" s="2">
        <v>49675</v>
      </c>
      <c r="F142" s="38">
        <v>31</v>
      </c>
      <c r="G142" s="36">
        <f t="shared" ref="G142:G152" si="34">41783.9656348523-D142</f>
        <v>-7891.0343651477015</v>
      </c>
      <c r="H142">
        <f>E142*F142</f>
        <v>1539925</v>
      </c>
    </row>
    <row r="143" spans="1:12" x14ac:dyDescent="0.35">
      <c r="A143" t="s">
        <v>13</v>
      </c>
      <c r="B143">
        <v>0</v>
      </c>
      <c r="C143">
        <v>0</v>
      </c>
      <c r="D143">
        <v>49675</v>
      </c>
      <c r="E143" s="2">
        <v>49675</v>
      </c>
      <c r="F143" s="38">
        <v>28</v>
      </c>
      <c r="G143" s="36">
        <f t="shared" si="34"/>
        <v>-7891.0343651477015</v>
      </c>
      <c r="H143">
        <f t="shared" ref="H143:H153" si="35">E143*F143</f>
        <v>1390900</v>
      </c>
    </row>
    <row r="144" spans="1:12" x14ac:dyDescent="0.35">
      <c r="A144" t="s">
        <v>3</v>
      </c>
      <c r="B144">
        <v>7600</v>
      </c>
      <c r="C144">
        <v>0</v>
      </c>
      <c r="D144">
        <f>D143+C144-B144</f>
        <v>42075</v>
      </c>
      <c r="E144" s="2">
        <f>(D143+D144)/2</f>
        <v>45875</v>
      </c>
      <c r="F144" s="38">
        <v>31</v>
      </c>
      <c r="G144" s="36">
        <f t="shared" si="34"/>
        <v>-291.03436514770146</v>
      </c>
      <c r="H144">
        <f t="shared" si="35"/>
        <v>1422125</v>
      </c>
    </row>
    <row r="145" spans="1:12" x14ac:dyDescent="0.35">
      <c r="A145" t="s">
        <v>4</v>
      </c>
      <c r="B145">
        <v>18925</v>
      </c>
      <c r="C145">
        <v>0</v>
      </c>
      <c r="D145">
        <f t="shared" ref="D145:D153" si="36">D144+C145-B145</f>
        <v>23150</v>
      </c>
      <c r="E145" s="2">
        <f>(D144+D145)/2</f>
        <v>32612.5</v>
      </c>
      <c r="F145" s="38">
        <v>30</v>
      </c>
      <c r="G145" s="36">
        <f t="shared" si="34"/>
        <v>18633.965634852299</v>
      </c>
      <c r="H145">
        <f t="shared" si="35"/>
        <v>978375</v>
      </c>
    </row>
    <row r="146" spans="1:12" x14ac:dyDescent="0.35">
      <c r="A146" t="s">
        <v>5</v>
      </c>
      <c r="B146">
        <v>5000</v>
      </c>
      <c r="C146">
        <v>18650</v>
      </c>
      <c r="D146">
        <f>D145+C146-B146</f>
        <v>36800</v>
      </c>
      <c r="E146" s="2">
        <f>D145*2/31+((D145+C146+D146)/2)*29/31</f>
        <v>38258.06451612903</v>
      </c>
      <c r="F146" s="38">
        <v>31</v>
      </c>
      <c r="G146" s="36">
        <f t="shared" si="34"/>
        <v>4983.9656348522985</v>
      </c>
      <c r="H146">
        <f t="shared" si="35"/>
        <v>1186000</v>
      </c>
    </row>
    <row r="147" spans="1:12" x14ac:dyDescent="0.35">
      <c r="A147" t="s">
        <v>6</v>
      </c>
      <c r="B147">
        <v>12700</v>
      </c>
      <c r="C147" s="29">
        <v>0</v>
      </c>
      <c r="D147">
        <f t="shared" si="36"/>
        <v>24100</v>
      </c>
      <c r="E147" s="2">
        <f t="shared" ref="E147" si="37">(D146+D147)/2</f>
        <v>30450</v>
      </c>
      <c r="F147" s="38">
        <v>30</v>
      </c>
      <c r="G147" s="36">
        <f t="shared" si="34"/>
        <v>17683.965634852299</v>
      </c>
      <c r="H147">
        <f t="shared" si="35"/>
        <v>913500</v>
      </c>
    </row>
    <row r="148" spans="1:12" x14ac:dyDescent="0.35">
      <c r="A148" t="s">
        <v>7</v>
      </c>
      <c r="B148">
        <v>11225</v>
      </c>
      <c r="C148" s="29">
        <v>17700</v>
      </c>
      <c r="D148">
        <f t="shared" si="36"/>
        <v>30575</v>
      </c>
      <c r="E148" s="2">
        <f>(D147+C148+D148)/2</f>
        <v>36187.5</v>
      </c>
      <c r="F148" s="38">
        <v>31</v>
      </c>
      <c r="G148" s="36">
        <f t="shared" si="34"/>
        <v>11208.965634852299</v>
      </c>
      <c r="H148">
        <f t="shared" si="35"/>
        <v>1121812.5</v>
      </c>
    </row>
    <row r="149" spans="1:12" x14ac:dyDescent="0.35">
      <c r="A149" t="s">
        <v>8</v>
      </c>
      <c r="B149">
        <v>8000</v>
      </c>
      <c r="C149" s="29">
        <v>0</v>
      </c>
      <c r="D149">
        <f t="shared" si="36"/>
        <v>22575</v>
      </c>
      <c r="E149" s="2">
        <f>D148*1/31+((D148+C149+D149)/2)*30/31</f>
        <v>26704.032258064515</v>
      </c>
      <c r="F149" s="38">
        <v>31</v>
      </c>
      <c r="G149" s="36">
        <f t="shared" si="34"/>
        <v>19208.965634852299</v>
      </c>
      <c r="H149">
        <f t="shared" si="35"/>
        <v>827825</v>
      </c>
    </row>
    <row r="150" spans="1:12" x14ac:dyDescent="0.35">
      <c r="A150" t="s">
        <v>9</v>
      </c>
      <c r="B150">
        <v>11850</v>
      </c>
      <c r="C150" s="29">
        <v>19225</v>
      </c>
      <c r="D150">
        <f t="shared" si="36"/>
        <v>29950</v>
      </c>
      <c r="E150" s="2">
        <f>(D149+C150+D150)/2</f>
        <v>35875</v>
      </c>
      <c r="F150" s="38">
        <v>30</v>
      </c>
      <c r="G150" s="36">
        <f t="shared" si="34"/>
        <v>11833.965634852299</v>
      </c>
      <c r="H150">
        <f t="shared" si="35"/>
        <v>1076250</v>
      </c>
    </row>
    <row r="151" spans="1:12" x14ac:dyDescent="0.35">
      <c r="A151" t="s">
        <v>10</v>
      </c>
      <c r="B151">
        <v>11725</v>
      </c>
      <c r="C151" s="29">
        <v>0</v>
      </c>
      <c r="D151">
        <f t="shared" si="36"/>
        <v>18225</v>
      </c>
      <c r="E151" s="2">
        <f>(D150+D151)/2</f>
        <v>24087.5</v>
      </c>
      <c r="F151" s="39">
        <v>31</v>
      </c>
      <c r="G151" s="36">
        <f t="shared" si="34"/>
        <v>23558.965634852299</v>
      </c>
      <c r="H151">
        <f t="shared" si="35"/>
        <v>746712.5</v>
      </c>
    </row>
    <row r="152" spans="1:12" x14ac:dyDescent="0.35">
      <c r="A152" t="s">
        <v>11</v>
      </c>
      <c r="B152">
        <v>5075</v>
      </c>
      <c r="C152" s="29">
        <v>23575</v>
      </c>
      <c r="D152">
        <f t="shared" si="36"/>
        <v>36725</v>
      </c>
      <c r="E152" s="2">
        <f>(D151+C152+D152)/2</f>
        <v>39262.5</v>
      </c>
      <c r="F152" s="38">
        <v>30</v>
      </c>
      <c r="G152" s="36">
        <f t="shared" si="34"/>
        <v>5058.9656348522985</v>
      </c>
      <c r="H152">
        <f t="shared" si="35"/>
        <v>1177875</v>
      </c>
    </row>
    <row r="153" spans="1:12" x14ac:dyDescent="0.35">
      <c r="A153" t="s">
        <v>12</v>
      </c>
      <c r="B153">
        <v>5100</v>
      </c>
      <c r="C153" s="29">
        <v>0</v>
      </c>
      <c r="D153">
        <f t="shared" si="36"/>
        <v>31625</v>
      </c>
      <c r="E153" s="2">
        <f>(D152+D153)/2</f>
        <v>34175</v>
      </c>
      <c r="F153" s="38">
        <v>31</v>
      </c>
      <c r="H153">
        <f t="shared" si="35"/>
        <v>1059425</v>
      </c>
      <c r="J153" s="38" t="s">
        <v>152</v>
      </c>
      <c r="K153" s="38" t="s">
        <v>153</v>
      </c>
      <c r="L153" s="38" t="s">
        <v>144</v>
      </c>
    </row>
    <row r="154" spans="1:12" x14ac:dyDescent="0.35">
      <c r="A154" s="47" t="s">
        <v>151</v>
      </c>
      <c r="B154" s="47"/>
      <c r="C154" s="47"/>
      <c r="D154" s="47"/>
      <c r="E154" s="47"/>
      <c r="F154" s="47"/>
      <c r="G154" s="47"/>
      <c r="H154" s="40">
        <f>SUM(H142:H153)/365</f>
        <v>36823.904109589042</v>
      </c>
      <c r="J154" s="2">
        <f>H154*4.09*0.8498</f>
        <v>127988.18068342467</v>
      </c>
      <c r="K154">
        <v>400</v>
      </c>
      <c r="L154" s="41">
        <f>J154+K154</f>
        <v>128388.18068342467</v>
      </c>
    </row>
    <row r="156" spans="1:12" x14ac:dyDescent="0.35">
      <c r="A156" s="49" t="s">
        <v>160</v>
      </c>
      <c r="B156" s="49"/>
      <c r="C156" s="49"/>
      <c r="D156" s="49"/>
      <c r="E156" s="49"/>
      <c r="F156" s="49"/>
      <c r="G156" s="49"/>
      <c r="H156" s="49"/>
    </row>
    <row r="157" spans="1:12" x14ac:dyDescent="0.35">
      <c r="A157" t="s">
        <v>17</v>
      </c>
      <c r="B157" t="s">
        <v>121</v>
      </c>
      <c r="C157" t="s">
        <v>1</v>
      </c>
      <c r="D157" t="s">
        <v>122</v>
      </c>
      <c r="E157" t="s">
        <v>123</v>
      </c>
      <c r="F157" s="38" t="s">
        <v>137</v>
      </c>
      <c r="G157" s="36" t="s">
        <v>154</v>
      </c>
      <c r="H157" t="s">
        <v>150</v>
      </c>
    </row>
    <row r="158" spans="1:12" x14ac:dyDescent="0.35">
      <c r="A158" t="s">
        <v>14</v>
      </c>
      <c r="B158">
        <v>0</v>
      </c>
      <c r="C158">
        <v>0</v>
      </c>
      <c r="D158">
        <v>49675</v>
      </c>
      <c r="E158" s="2">
        <v>49675</v>
      </c>
      <c r="F158" s="38">
        <v>31</v>
      </c>
      <c r="G158" s="36">
        <f t="shared" ref="G158:G168" si="38">36322.9326277405-D158</f>
        <v>-13352.067372259502</v>
      </c>
      <c r="H158">
        <f>E158*F158</f>
        <v>1539925</v>
      </c>
    </row>
    <row r="159" spans="1:12" x14ac:dyDescent="0.35">
      <c r="A159" t="s">
        <v>13</v>
      </c>
      <c r="B159">
        <v>0</v>
      </c>
      <c r="C159">
        <v>0</v>
      </c>
      <c r="D159">
        <v>49675</v>
      </c>
      <c r="E159" s="2">
        <v>49675</v>
      </c>
      <c r="F159" s="38">
        <v>28</v>
      </c>
      <c r="G159" s="36">
        <f t="shared" si="38"/>
        <v>-13352.067372259502</v>
      </c>
      <c r="H159">
        <f t="shared" ref="H159:H169" si="39">E159*F159</f>
        <v>1390900</v>
      </c>
    </row>
    <row r="160" spans="1:12" x14ac:dyDescent="0.35">
      <c r="A160" t="s">
        <v>3</v>
      </c>
      <c r="B160">
        <v>7600</v>
      </c>
      <c r="C160">
        <v>0</v>
      </c>
      <c r="D160">
        <f>D159+C160-B160</f>
        <v>42075</v>
      </c>
      <c r="E160" s="2">
        <f>(D159+D160)/2</f>
        <v>45875</v>
      </c>
      <c r="F160" s="38">
        <v>31</v>
      </c>
      <c r="G160" s="36">
        <f t="shared" si="38"/>
        <v>-5752.067372259502</v>
      </c>
      <c r="H160">
        <f t="shared" si="39"/>
        <v>1422125</v>
      </c>
    </row>
    <row r="161" spans="1:12" x14ac:dyDescent="0.35">
      <c r="A161" t="s">
        <v>4</v>
      </c>
      <c r="B161">
        <v>18925</v>
      </c>
      <c r="C161">
        <v>0</v>
      </c>
      <c r="D161">
        <f t="shared" ref="D161:D169" si="40">D160+C161-B161</f>
        <v>23150</v>
      </c>
      <c r="E161" s="2">
        <f>(D160+D161)/2</f>
        <v>32612.5</v>
      </c>
      <c r="F161" s="38">
        <v>30</v>
      </c>
      <c r="G161" s="36">
        <f t="shared" si="38"/>
        <v>13172.932627740498</v>
      </c>
      <c r="H161">
        <f t="shared" si="39"/>
        <v>978375</v>
      </c>
    </row>
    <row r="162" spans="1:12" x14ac:dyDescent="0.35">
      <c r="A162" t="s">
        <v>5</v>
      </c>
      <c r="B162">
        <v>5000</v>
      </c>
      <c r="C162" s="31">
        <v>13175</v>
      </c>
      <c r="D162">
        <f t="shared" si="40"/>
        <v>31325</v>
      </c>
      <c r="E162" s="2">
        <f>D161*2/31+((D161+C162+D162)/2)*29/31</f>
        <v>33136.290322580644</v>
      </c>
      <c r="F162" s="38">
        <v>31</v>
      </c>
      <c r="G162" s="36">
        <f t="shared" si="38"/>
        <v>4997.932627740498</v>
      </c>
      <c r="H162">
        <f t="shared" si="39"/>
        <v>1027225</v>
      </c>
    </row>
    <row r="163" spans="1:12" x14ac:dyDescent="0.35">
      <c r="A163" t="s">
        <v>6</v>
      </c>
      <c r="B163">
        <v>12700</v>
      </c>
      <c r="C163" s="31">
        <v>0</v>
      </c>
      <c r="D163">
        <f t="shared" si="40"/>
        <v>18625</v>
      </c>
      <c r="E163" s="2">
        <f t="shared" ref="E163" si="41">(D162+D163)/2</f>
        <v>24975</v>
      </c>
      <c r="F163" s="38">
        <v>30</v>
      </c>
      <c r="G163" s="36">
        <f t="shared" si="38"/>
        <v>17697.932627740498</v>
      </c>
      <c r="H163">
        <f t="shared" si="39"/>
        <v>749250</v>
      </c>
    </row>
    <row r="164" spans="1:12" x14ac:dyDescent="0.35">
      <c r="A164" t="s">
        <v>7</v>
      </c>
      <c r="B164">
        <v>11225</v>
      </c>
      <c r="C164" s="31">
        <v>17700</v>
      </c>
      <c r="D164">
        <f t="shared" si="40"/>
        <v>25100</v>
      </c>
      <c r="E164" s="2">
        <f>(D163+C164+D164)/2</f>
        <v>30712.5</v>
      </c>
      <c r="F164" s="38">
        <v>31</v>
      </c>
      <c r="G164" s="36">
        <f t="shared" si="38"/>
        <v>11222.932627740498</v>
      </c>
      <c r="H164">
        <f t="shared" si="39"/>
        <v>952087.5</v>
      </c>
    </row>
    <row r="165" spans="1:12" x14ac:dyDescent="0.35">
      <c r="A165" t="s">
        <v>8</v>
      </c>
      <c r="B165">
        <v>8000</v>
      </c>
      <c r="C165" s="31">
        <v>0</v>
      </c>
      <c r="D165">
        <f t="shared" si="40"/>
        <v>17100</v>
      </c>
      <c r="E165" s="2">
        <f>D164*1/31+((D164+C165+D165)/2)*30/31</f>
        <v>21229.032258064515</v>
      </c>
      <c r="F165" s="38">
        <v>31</v>
      </c>
      <c r="G165" s="36">
        <f t="shared" si="38"/>
        <v>19222.932627740498</v>
      </c>
      <c r="H165">
        <f t="shared" si="39"/>
        <v>658100</v>
      </c>
    </row>
    <row r="166" spans="1:12" x14ac:dyDescent="0.35">
      <c r="A166" t="s">
        <v>9</v>
      </c>
      <c r="B166">
        <v>11850</v>
      </c>
      <c r="C166" s="31">
        <v>19225</v>
      </c>
      <c r="D166">
        <f t="shared" si="40"/>
        <v>24475</v>
      </c>
      <c r="E166" s="2">
        <f>(D165+C166+D166)/2</f>
        <v>30400</v>
      </c>
      <c r="F166" s="38">
        <v>30</v>
      </c>
      <c r="G166" s="36">
        <f t="shared" si="38"/>
        <v>11847.932627740498</v>
      </c>
      <c r="H166">
        <f t="shared" si="39"/>
        <v>912000</v>
      </c>
    </row>
    <row r="167" spans="1:12" x14ac:dyDescent="0.35">
      <c r="A167" t="s">
        <v>10</v>
      </c>
      <c r="B167">
        <v>11725</v>
      </c>
      <c r="C167" s="31">
        <v>0</v>
      </c>
      <c r="D167">
        <f t="shared" si="40"/>
        <v>12750</v>
      </c>
      <c r="E167" s="2">
        <f>(D166+D167)/2</f>
        <v>18612.5</v>
      </c>
      <c r="F167" s="39">
        <v>31</v>
      </c>
      <c r="G167" s="36">
        <f t="shared" si="38"/>
        <v>23572.932627740498</v>
      </c>
      <c r="H167">
        <f t="shared" si="39"/>
        <v>576987.5</v>
      </c>
    </row>
    <row r="168" spans="1:12" x14ac:dyDescent="0.35">
      <c r="A168" t="s">
        <v>11</v>
      </c>
      <c r="B168">
        <v>5075</v>
      </c>
      <c r="C168" s="31">
        <v>23575</v>
      </c>
      <c r="D168">
        <f t="shared" si="40"/>
        <v>31250</v>
      </c>
      <c r="E168" s="2">
        <f>(D167+C168+D168)/2</f>
        <v>33787.5</v>
      </c>
      <c r="F168" s="38">
        <v>30</v>
      </c>
      <c r="G168" s="36">
        <f t="shared" si="38"/>
        <v>5072.932627740498</v>
      </c>
      <c r="H168">
        <f t="shared" si="39"/>
        <v>1013625</v>
      </c>
    </row>
    <row r="169" spans="1:12" x14ac:dyDescent="0.35">
      <c r="A169" t="s">
        <v>12</v>
      </c>
      <c r="B169">
        <v>5100</v>
      </c>
      <c r="C169" s="31">
        <v>0</v>
      </c>
      <c r="D169">
        <f t="shared" si="40"/>
        <v>26150</v>
      </c>
      <c r="E169" s="2">
        <f>(D168+D169)/2</f>
        <v>28700</v>
      </c>
      <c r="F169" s="38">
        <v>31</v>
      </c>
      <c r="H169">
        <f t="shared" si="39"/>
        <v>889700</v>
      </c>
      <c r="J169" s="38" t="s">
        <v>152</v>
      </c>
      <c r="K169" s="38" t="s">
        <v>153</v>
      </c>
      <c r="L169" s="38" t="s">
        <v>144</v>
      </c>
    </row>
    <row r="170" spans="1:12" x14ac:dyDescent="0.35">
      <c r="A170" s="47" t="s">
        <v>151</v>
      </c>
      <c r="B170" s="47"/>
      <c r="C170" s="47"/>
      <c r="D170" s="47"/>
      <c r="E170" s="47"/>
      <c r="F170" s="47"/>
      <c r="G170" s="47"/>
      <c r="H170" s="40">
        <f>SUM(H158:H169)/365</f>
        <v>33178.904109589042</v>
      </c>
      <c r="J170" s="2">
        <f>H170*4.09*0.8498</f>
        <v>115319.31979342464</v>
      </c>
      <c r="K170">
        <v>400</v>
      </c>
      <c r="L170" s="41">
        <f>J170+K170</f>
        <v>115719.31979342464</v>
      </c>
    </row>
    <row r="172" spans="1:12" x14ac:dyDescent="0.35">
      <c r="A172" s="49" t="s">
        <v>161</v>
      </c>
      <c r="B172" s="49"/>
      <c r="C172" s="49"/>
      <c r="D172" s="49"/>
      <c r="E172" s="49"/>
      <c r="F172" s="49"/>
      <c r="G172" s="49"/>
      <c r="H172" s="49"/>
    </row>
    <row r="173" spans="1:12" x14ac:dyDescent="0.35">
      <c r="A173" t="s">
        <v>17</v>
      </c>
      <c r="B173" t="s">
        <v>121</v>
      </c>
      <c r="C173" t="s">
        <v>1</v>
      </c>
      <c r="D173" t="s">
        <v>122</v>
      </c>
      <c r="E173" t="s">
        <v>123</v>
      </c>
      <c r="F173" s="38" t="s">
        <v>137</v>
      </c>
      <c r="G173" s="36" t="s">
        <v>154</v>
      </c>
      <c r="H173" t="s">
        <v>150</v>
      </c>
    </row>
    <row r="174" spans="1:12" x14ac:dyDescent="0.35">
      <c r="A174" t="s">
        <v>14</v>
      </c>
      <c r="B174">
        <v>0</v>
      </c>
      <c r="C174">
        <v>0</v>
      </c>
      <c r="D174">
        <v>49675</v>
      </c>
      <c r="E174" s="2">
        <v>49675</v>
      </c>
      <c r="F174" s="38">
        <v>31</v>
      </c>
      <c r="G174" s="36">
        <f t="shared" ref="G174:G184" si="42">33411.6761389758-D174</f>
        <v>-16263.323861024197</v>
      </c>
      <c r="H174">
        <f>E174*F174</f>
        <v>1539925</v>
      </c>
    </row>
    <row r="175" spans="1:12" x14ac:dyDescent="0.35">
      <c r="A175" t="s">
        <v>13</v>
      </c>
      <c r="B175">
        <v>0</v>
      </c>
      <c r="C175">
        <v>0</v>
      </c>
      <c r="D175">
        <v>49675</v>
      </c>
      <c r="E175" s="2">
        <v>49675</v>
      </c>
      <c r="F175" s="38">
        <v>28</v>
      </c>
      <c r="G175" s="36">
        <f t="shared" si="42"/>
        <v>-16263.323861024197</v>
      </c>
      <c r="H175">
        <f t="shared" ref="H175:H185" si="43">E175*F175</f>
        <v>1390900</v>
      </c>
    </row>
    <row r="176" spans="1:12" x14ac:dyDescent="0.35">
      <c r="A176" t="s">
        <v>3</v>
      </c>
      <c r="B176">
        <v>7600</v>
      </c>
      <c r="C176">
        <v>0</v>
      </c>
      <c r="D176">
        <f>D175+C176-B176</f>
        <v>42075</v>
      </c>
      <c r="E176" s="2">
        <f>(D175+D176)/2</f>
        <v>45875</v>
      </c>
      <c r="F176" s="38">
        <v>31</v>
      </c>
      <c r="G176" s="36">
        <f t="shared" si="42"/>
        <v>-8663.323861024197</v>
      </c>
      <c r="H176">
        <f t="shared" si="43"/>
        <v>1422125</v>
      </c>
    </row>
    <row r="177" spans="1:12" x14ac:dyDescent="0.35">
      <c r="A177" t="s">
        <v>4</v>
      </c>
      <c r="B177">
        <v>18925</v>
      </c>
      <c r="C177">
        <v>0</v>
      </c>
      <c r="D177">
        <f t="shared" ref="D177:D185" si="44">D176+C177-B177</f>
        <v>23150</v>
      </c>
      <c r="E177" s="2">
        <f>(D176+D177)/2</f>
        <v>32612.5</v>
      </c>
      <c r="F177" s="38">
        <v>30</v>
      </c>
      <c r="G177" s="36">
        <f t="shared" si="42"/>
        <v>10261.676138975803</v>
      </c>
      <c r="H177">
        <f t="shared" si="43"/>
        <v>978375</v>
      </c>
    </row>
    <row r="178" spans="1:12" x14ac:dyDescent="0.35">
      <c r="A178" t="s">
        <v>5</v>
      </c>
      <c r="B178">
        <v>5000</v>
      </c>
      <c r="C178" s="31">
        <v>10275</v>
      </c>
      <c r="D178">
        <f t="shared" si="44"/>
        <v>28425</v>
      </c>
      <c r="E178" s="2">
        <f>D177*2/31+((D177+C178+D178)/2)*29/31</f>
        <v>30423.387096774193</v>
      </c>
      <c r="F178" s="38">
        <v>31</v>
      </c>
      <c r="G178" s="36">
        <f t="shared" si="42"/>
        <v>4986.676138975803</v>
      </c>
      <c r="H178">
        <f t="shared" si="43"/>
        <v>943125</v>
      </c>
    </row>
    <row r="179" spans="1:12" x14ac:dyDescent="0.35">
      <c r="A179" t="s">
        <v>6</v>
      </c>
      <c r="B179">
        <v>12700</v>
      </c>
      <c r="C179" s="31">
        <v>0</v>
      </c>
      <c r="D179">
        <f t="shared" si="44"/>
        <v>15725</v>
      </c>
      <c r="E179" s="2">
        <f>(D178+D179)/2</f>
        <v>22075</v>
      </c>
      <c r="F179" s="38">
        <v>30</v>
      </c>
      <c r="G179" s="36">
        <f t="shared" si="42"/>
        <v>17686.676138975803</v>
      </c>
      <c r="H179">
        <f t="shared" si="43"/>
        <v>662250</v>
      </c>
    </row>
    <row r="180" spans="1:12" x14ac:dyDescent="0.35">
      <c r="A180" t="s">
        <v>7</v>
      </c>
      <c r="B180">
        <v>11225</v>
      </c>
      <c r="C180" s="31">
        <v>17700</v>
      </c>
      <c r="D180">
        <f t="shared" si="44"/>
        <v>22200</v>
      </c>
      <c r="E180" s="2">
        <f>(D179+C180+D180)/2</f>
        <v>27812.5</v>
      </c>
      <c r="F180" s="38">
        <v>31</v>
      </c>
      <c r="G180" s="36">
        <f t="shared" si="42"/>
        <v>11211.676138975803</v>
      </c>
      <c r="H180">
        <f t="shared" si="43"/>
        <v>862187.5</v>
      </c>
    </row>
    <row r="181" spans="1:12" x14ac:dyDescent="0.35">
      <c r="A181" t="s">
        <v>8</v>
      </c>
      <c r="B181">
        <v>8000</v>
      </c>
      <c r="C181" s="31">
        <v>0</v>
      </c>
      <c r="D181">
        <f t="shared" si="44"/>
        <v>14200</v>
      </c>
      <c r="E181" s="2">
        <f>D180*1/31+((D180+C181+D181)/2)*30/31</f>
        <v>18329.032258064515</v>
      </c>
      <c r="F181" s="38">
        <v>31</v>
      </c>
      <c r="G181" s="36">
        <f t="shared" si="42"/>
        <v>19211.676138975803</v>
      </c>
      <c r="H181">
        <f t="shared" si="43"/>
        <v>568200</v>
      </c>
    </row>
    <row r="182" spans="1:12" x14ac:dyDescent="0.35">
      <c r="A182" t="s">
        <v>9</v>
      </c>
      <c r="B182">
        <v>11850</v>
      </c>
      <c r="C182" s="31">
        <v>19225</v>
      </c>
      <c r="D182">
        <f t="shared" si="44"/>
        <v>21575</v>
      </c>
      <c r="E182" s="2">
        <f>(D181+C182+D182)/2</f>
        <v>27500</v>
      </c>
      <c r="F182" s="38">
        <v>30</v>
      </c>
      <c r="G182" s="36">
        <f t="shared" si="42"/>
        <v>11836.676138975803</v>
      </c>
      <c r="H182">
        <f t="shared" si="43"/>
        <v>825000</v>
      </c>
    </row>
    <row r="183" spans="1:12" x14ac:dyDescent="0.35">
      <c r="A183" t="s">
        <v>10</v>
      </c>
      <c r="B183">
        <v>11725</v>
      </c>
      <c r="C183" s="31">
        <v>0</v>
      </c>
      <c r="D183">
        <f t="shared" si="44"/>
        <v>9850</v>
      </c>
      <c r="E183" s="2">
        <f>(D182+D183)/2</f>
        <v>15712.5</v>
      </c>
      <c r="F183" s="39">
        <v>31</v>
      </c>
      <c r="G183" s="36">
        <f t="shared" si="42"/>
        <v>23561.676138975803</v>
      </c>
      <c r="H183">
        <f t="shared" si="43"/>
        <v>487087.5</v>
      </c>
    </row>
    <row r="184" spans="1:12" x14ac:dyDescent="0.35">
      <c r="A184" t="s">
        <v>11</v>
      </c>
      <c r="B184">
        <v>5075</v>
      </c>
      <c r="C184" s="31">
        <v>23575</v>
      </c>
      <c r="D184">
        <f t="shared" si="44"/>
        <v>28350</v>
      </c>
      <c r="E184" s="2">
        <f>(D183+C184+D184)/2</f>
        <v>30887.5</v>
      </c>
      <c r="F184" s="38">
        <v>30</v>
      </c>
      <c r="G184" s="36">
        <f t="shared" si="42"/>
        <v>5061.676138975803</v>
      </c>
      <c r="H184">
        <f t="shared" si="43"/>
        <v>926625</v>
      </c>
    </row>
    <row r="185" spans="1:12" x14ac:dyDescent="0.35">
      <c r="A185" t="s">
        <v>12</v>
      </c>
      <c r="B185">
        <v>5100</v>
      </c>
      <c r="C185" s="31">
        <v>0</v>
      </c>
      <c r="D185">
        <f t="shared" si="44"/>
        <v>23250</v>
      </c>
      <c r="E185" s="2">
        <f>(D184+D185)/2</f>
        <v>25800</v>
      </c>
      <c r="F185" s="38">
        <v>31</v>
      </c>
      <c r="H185">
        <f t="shared" si="43"/>
        <v>799800</v>
      </c>
      <c r="J185" s="38" t="s">
        <v>152</v>
      </c>
      <c r="K185" s="38" t="s">
        <v>153</v>
      </c>
      <c r="L185" s="38" t="s">
        <v>144</v>
      </c>
    </row>
    <row r="186" spans="1:12" x14ac:dyDescent="0.35">
      <c r="A186" s="47" t="s">
        <v>151</v>
      </c>
      <c r="B186" s="47"/>
      <c r="C186" s="47"/>
      <c r="D186" s="47"/>
      <c r="E186" s="47"/>
      <c r="F186" s="47"/>
      <c r="G186" s="47"/>
      <c r="H186" s="40">
        <f>SUM(H174:H185)/365</f>
        <v>31248.219178082192</v>
      </c>
      <c r="J186" s="2">
        <f>H186*4.09*0.8498</f>
        <v>108608.87292931507</v>
      </c>
      <c r="K186">
        <v>400</v>
      </c>
      <c r="L186" s="41">
        <f>J186+K186</f>
        <v>109008.87292931507</v>
      </c>
    </row>
    <row r="188" spans="1:12" x14ac:dyDescent="0.35">
      <c r="A188" s="49" t="s">
        <v>162</v>
      </c>
      <c r="B188" s="49"/>
      <c r="C188" s="49"/>
      <c r="D188" s="49"/>
      <c r="E188" s="49"/>
      <c r="F188" s="49"/>
      <c r="G188" s="49"/>
      <c r="H188" s="49"/>
    </row>
    <row r="189" spans="1:12" x14ac:dyDescent="0.35">
      <c r="A189" t="s">
        <v>17</v>
      </c>
      <c r="B189" t="s">
        <v>121</v>
      </c>
      <c r="C189" t="s">
        <v>1</v>
      </c>
      <c r="D189" t="s">
        <v>122</v>
      </c>
      <c r="E189" t="s">
        <v>123</v>
      </c>
      <c r="F189" s="38" t="s">
        <v>137</v>
      </c>
      <c r="G189" s="36" t="s">
        <v>154</v>
      </c>
      <c r="H189" t="s">
        <v>150</v>
      </c>
    </row>
    <row r="190" spans="1:12" x14ac:dyDescent="0.35">
      <c r="A190" t="s">
        <v>14</v>
      </c>
      <c r="B190">
        <v>0</v>
      </c>
      <c r="C190">
        <v>0</v>
      </c>
      <c r="D190">
        <v>49675</v>
      </c>
      <c r="E190" s="2">
        <v>49675</v>
      </c>
      <c r="F190" s="38">
        <v>31</v>
      </c>
      <c r="G190" s="36">
        <f t="shared" ref="G190:G200" si="45">29886.3726254276-D190</f>
        <v>-19788.627374572399</v>
      </c>
      <c r="H190">
        <f>E190*F190</f>
        <v>1539925</v>
      </c>
    </row>
    <row r="191" spans="1:12" x14ac:dyDescent="0.35">
      <c r="A191" t="s">
        <v>13</v>
      </c>
      <c r="B191">
        <v>0</v>
      </c>
      <c r="C191">
        <v>0</v>
      </c>
      <c r="D191">
        <v>49675</v>
      </c>
      <c r="E191" s="2">
        <v>49675</v>
      </c>
      <c r="F191" s="38">
        <v>28</v>
      </c>
      <c r="G191" s="36">
        <f t="shared" si="45"/>
        <v>-19788.627374572399</v>
      </c>
      <c r="H191">
        <f t="shared" ref="H191:H201" si="46">E191*F191</f>
        <v>1390900</v>
      </c>
    </row>
    <row r="192" spans="1:12" x14ac:dyDescent="0.35">
      <c r="A192" t="s">
        <v>3</v>
      </c>
      <c r="B192">
        <v>7600</v>
      </c>
      <c r="C192">
        <v>0</v>
      </c>
      <c r="D192">
        <f>D191+C192-B192</f>
        <v>42075</v>
      </c>
      <c r="E192" s="2">
        <f>(D191+D192)/2</f>
        <v>45875</v>
      </c>
      <c r="F192" s="38">
        <v>31</v>
      </c>
      <c r="G192" s="36">
        <f t="shared" si="45"/>
        <v>-12188.627374572399</v>
      </c>
      <c r="H192">
        <f t="shared" si="46"/>
        <v>1422125</v>
      </c>
    </row>
    <row r="193" spans="1:12" x14ac:dyDescent="0.35">
      <c r="A193" t="s">
        <v>4</v>
      </c>
      <c r="B193">
        <v>18925</v>
      </c>
      <c r="C193">
        <v>0</v>
      </c>
      <c r="D193">
        <f t="shared" ref="D193:D201" si="47">D192+C193-B193</f>
        <v>23150</v>
      </c>
      <c r="E193" s="2">
        <f>(D192+D193)/2</f>
        <v>32612.5</v>
      </c>
      <c r="F193" s="38">
        <v>30</v>
      </c>
      <c r="G193" s="36">
        <f t="shared" si="45"/>
        <v>6736.3726254276007</v>
      </c>
      <c r="H193">
        <f t="shared" si="46"/>
        <v>978375</v>
      </c>
    </row>
    <row r="194" spans="1:12" x14ac:dyDescent="0.35">
      <c r="A194" t="s">
        <v>5</v>
      </c>
      <c r="B194">
        <v>5000</v>
      </c>
      <c r="C194" s="31">
        <v>6750</v>
      </c>
      <c r="D194">
        <f t="shared" si="47"/>
        <v>24900</v>
      </c>
      <c r="E194" s="2">
        <f>D193*2/31+((D193+C194+D194)/2)*29/31</f>
        <v>27125.806451612902</v>
      </c>
      <c r="F194" s="38">
        <v>31</v>
      </c>
      <c r="G194" s="36">
        <f t="shared" si="45"/>
        <v>4986.3726254276007</v>
      </c>
      <c r="H194">
        <f t="shared" si="46"/>
        <v>840900</v>
      </c>
    </row>
    <row r="195" spans="1:12" x14ac:dyDescent="0.35">
      <c r="A195" t="s">
        <v>6</v>
      </c>
      <c r="B195">
        <v>12700</v>
      </c>
      <c r="C195" s="31">
        <v>0</v>
      </c>
      <c r="D195">
        <f t="shared" si="47"/>
        <v>12200</v>
      </c>
      <c r="E195" s="2">
        <f>(D194+D195)/2</f>
        <v>18550</v>
      </c>
      <c r="F195" s="38">
        <v>30</v>
      </c>
      <c r="G195" s="36">
        <f t="shared" si="45"/>
        <v>17686.372625427601</v>
      </c>
      <c r="H195">
        <f t="shared" si="46"/>
        <v>556500</v>
      </c>
    </row>
    <row r="196" spans="1:12" x14ac:dyDescent="0.35">
      <c r="A196" t="s">
        <v>7</v>
      </c>
      <c r="B196">
        <v>11225</v>
      </c>
      <c r="C196" s="31">
        <v>17700</v>
      </c>
      <c r="D196">
        <f t="shared" si="47"/>
        <v>18675</v>
      </c>
      <c r="E196" s="2">
        <f>(D195+C196+D196)/2</f>
        <v>24287.5</v>
      </c>
      <c r="F196" s="38">
        <v>31</v>
      </c>
      <c r="G196" s="36">
        <f t="shared" si="45"/>
        <v>11211.372625427601</v>
      </c>
      <c r="H196">
        <f t="shared" si="46"/>
        <v>752912.5</v>
      </c>
    </row>
    <row r="197" spans="1:12" x14ac:dyDescent="0.35">
      <c r="A197" t="s">
        <v>8</v>
      </c>
      <c r="B197">
        <v>8000</v>
      </c>
      <c r="C197" s="31">
        <v>0</v>
      </c>
      <c r="D197">
        <f t="shared" si="47"/>
        <v>10675</v>
      </c>
      <c r="E197" s="2">
        <f>D196*1/31+((D196+C197+D197)/2)*30/31</f>
        <v>14804.032258064517</v>
      </c>
      <c r="F197" s="38">
        <v>31</v>
      </c>
      <c r="G197" s="36">
        <f t="shared" si="45"/>
        <v>19211.372625427601</v>
      </c>
      <c r="H197">
        <f t="shared" si="46"/>
        <v>458925</v>
      </c>
    </row>
    <row r="198" spans="1:12" x14ac:dyDescent="0.35">
      <c r="A198" t="s">
        <v>9</v>
      </c>
      <c r="B198">
        <v>11850</v>
      </c>
      <c r="C198" s="31">
        <v>19225</v>
      </c>
      <c r="D198">
        <f t="shared" si="47"/>
        <v>18050</v>
      </c>
      <c r="E198" s="2">
        <f>(D197+C198+D198)/2</f>
        <v>23975</v>
      </c>
      <c r="F198" s="38">
        <v>30</v>
      </c>
      <c r="G198" s="36">
        <f t="shared" si="45"/>
        <v>11836.372625427601</v>
      </c>
      <c r="H198">
        <f t="shared" si="46"/>
        <v>719250</v>
      </c>
    </row>
    <row r="199" spans="1:12" x14ac:dyDescent="0.35">
      <c r="A199" t="s">
        <v>10</v>
      </c>
      <c r="B199">
        <v>11725</v>
      </c>
      <c r="C199" s="31">
        <v>0</v>
      </c>
      <c r="D199">
        <f t="shared" si="47"/>
        <v>6325</v>
      </c>
      <c r="E199" s="2">
        <f>(D198+D199)/2</f>
        <v>12187.5</v>
      </c>
      <c r="F199" s="39">
        <v>31</v>
      </c>
      <c r="G199" s="36">
        <f t="shared" si="45"/>
        <v>23561.372625427601</v>
      </c>
      <c r="H199">
        <f t="shared" si="46"/>
        <v>377812.5</v>
      </c>
    </row>
    <row r="200" spans="1:12" x14ac:dyDescent="0.35">
      <c r="A200" t="s">
        <v>11</v>
      </c>
      <c r="B200">
        <v>5075</v>
      </c>
      <c r="C200" s="31">
        <v>23575</v>
      </c>
      <c r="D200">
        <f t="shared" si="47"/>
        <v>24825</v>
      </c>
      <c r="E200" s="2">
        <f>(D199+C200+D200)/2</f>
        <v>27362.5</v>
      </c>
      <c r="F200" s="38">
        <v>30</v>
      </c>
      <c r="G200" s="36">
        <f t="shared" si="45"/>
        <v>5061.3726254276007</v>
      </c>
      <c r="H200">
        <f t="shared" si="46"/>
        <v>820875</v>
      </c>
    </row>
    <row r="201" spans="1:12" x14ac:dyDescent="0.35">
      <c r="A201" t="s">
        <v>12</v>
      </c>
      <c r="B201">
        <v>5100</v>
      </c>
      <c r="C201" s="31">
        <v>0</v>
      </c>
      <c r="D201">
        <f t="shared" si="47"/>
        <v>19725</v>
      </c>
      <c r="E201" s="2">
        <f>(D200+D201)/2</f>
        <v>22275</v>
      </c>
      <c r="F201" s="38">
        <v>31</v>
      </c>
      <c r="H201">
        <f t="shared" si="46"/>
        <v>690525</v>
      </c>
      <c r="J201" s="38" t="s">
        <v>152</v>
      </c>
      <c r="K201" s="38" t="s">
        <v>153</v>
      </c>
      <c r="L201" s="38" t="s">
        <v>144</v>
      </c>
    </row>
    <row r="202" spans="1:12" x14ac:dyDescent="0.35">
      <c r="A202" s="47" t="s">
        <v>151</v>
      </c>
      <c r="B202" s="47"/>
      <c r="C202" s="47"/>
      <c r="D202" s="47"/>
      <c r="E202" s="47"/>
      <c r="F202" s="47"/>
      <c r="G202" s="47"/>
      <c r="H202" s="40">
        <f>SUM(H190:H201)/365</f>
        <v>28901.438356164384</v>
      </c>
      <c r="J202" s="2">
        <f>H202*4.09*0.8498</f>
        <v>100452.20906863014</v>
      </c>
      <c r="K202">
        <v>400</v>
      </c>
      <c r="L202" s="41">
        <f>J202+K202</f>
        <v>100852.20906863014</v>
      </c>
    </row>
    <row r="205" spans="1:12" x14ac:dyDescent="0.35">
      <c r="A205" s="3" t="s">
        <v>163</v>
      </c>
      <c r="B205" s="26">
        <v>99</v>
      </c>
      <c r="C205" s="26">
        <v>95</v>
      </c>
      <c r="D205" s="26">
        <v>90</v>
      </c>
      <c r="E205" s="26">
        <v>80</v>
      </c>
    </row>
    <row r="206" spans="1:12" x14ac:dyDescent="0.35">
      <c r="A206" s="3" t="s">
        <v>142</v>
      </c>
      <c r="B206" s="26">
        <f>K45</f>
        <v>1037</v>
      </c>
      <c r="C206" s="3">
        <f>K76</f>
        <v>937</v>
      </c>
      <c r="D206" s="3">
        <f>K107</f>
        <v>937</v>
      </c>
      <c r="E206" s="3">
        <f>K138</f>
        <v>600</v>
      </c>
    </row>
    <row r="207" spans="1:12" x14ac:dyDescent="0.35">
      <c r="A207" s="3" t="s">
        <v>143</v>
      </c>
      <c r="B207" s="26">
        <f>J45</f>
        <v>99150.018620684918</v>
      </c>
      <c r="C207" s="26">
        <f>J76</f>
        <v>90643.405955890397</v>
      </c>
      <c r="D207" s="26">
        <f>J107</f>
        <v>86414.976936438354</v>
      </c>
      <c r="E207" s="26">
        <f>J138</f>
        <v>81690.906141369851</v>
      </c>
    </row>
    <row r="208" spans="1:12" x14ac:dyDescent="0.35">
      <c r="A208" s="3" t="s">
        <v>144</v>
      </c>
      <c r="B208" s="26">
        <f>L45</f>
        <v>100187.01862068492</v>
      </c>
      <c r="C208" s="26">
        <f>L76</f>
        <v>91580.405955890397</v>
      </c>
      <c r="D208" s="26">
        <f>L107</f>
        <v>87351.976936438354</v>
      </c>
      <c r="E208" s="26">
        <f>L138</f>
        <v>82290.906141369851</v>
      </c>
    </row>
    <row r="210" spans="2:5" x14ac:dyDescent="0.35">
      <c r="B210" s="2"/>
      <c r="C210" s="2"/>
      <c r="D210" s="2"/>
      <c r="E210" s="2"/>
    </row>
    <row r="212" spans="2:5" x14ac:dyDescent="0.35">
      <c r="B212" s="2"/>
      <c r="C212" s="2"/>
      <c r="D212" s="2"/>
      <c r="E212" s="2"/>
    </row>
    <row r="213" spans="2:5" x14ac:dyDescent="0.35">
      <c r="B213" s="2"/>
      <c r="C213" s="2"/>
      <c r="D213" s="2"/>
      <c r="E213" s="2"/>
    </row>
  </sheetData>
  <mergeCells count="21">
    <mergeCell ref="A172:H172"/>
    <mergeCell ref="A186:G186"/>
    <mergeCell ref="A188:H188"/>
    <mergeCell ref="A202:G202"/>
    <mergeCell ref="A91:G91"/>
    <mergeCell ref="A93:H93"/>
    <mergeCell ref="A107:G107"/>
    <mergeCell ref="A122:G122"/>
    <mergeCell ref="A170:G170"/>
    <mergeCell ref="A124:H124"/>
    <mergeCell ref="A138:G138"/>
    <mergeCell ref="A140:H140"/>
    <mergeCell ref="A154:G154"/>
    <mergeCell ref="A156:H156"/>
    <mergeCell ref="A29:G29"/>
    <mergeCell ref="F77:G77"/>
    <mergeCell ref="A45:G45"/>
    <mergeCell ref="A31:H31"/>
    <mergeCell ref="A60:G60"/>
    <mergeCell ref="A62:H62"/>
    <mergeCell ref="A76:G76"/>
  </mergeCells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96AF0-6E1F-4A4C-A285-B4B16186075D}">
  <dimension ref="A1:B1748"/>
  <sheetViews>
    <sheetView workbookViewId="0">
      <selection activeCell="C1" sqref="C1"/>
    </sheetView>
  </sheetViews>
  <sheetFormatPr defaultRowHeight="14.5" x14ac:dyDescent="0.35"/>
  <cols>
    <col min="1" max="1" width="14.36328125" style="1" bestFit="1" customWidth="1"/>
    <col min="2" max="2" width="11.90625" bestFit="1" customWidth="1"/>
  </cols>
  <sheetData>
    <row r="1" spans="1:2" x14ac:dyDescent="0.35">
      <c r="A1" s="1" t="s">
        <v>0</v>
      </c>
      <c r="B1" t="s">
        <v>121</v>
      </c>
    </row>
    <row r="2" spans="1:2" x14ac:dyDescent="0.35">
      <c r="A2" s="1">
        <v>40631</v>
      </c>
      <c r="B2">
        <v>25</v>
      </c>
    </row>
    <row r="3" spans="1:2" x14ac:dyDescent="0.35">
      <c r="A3" s="1">
        <v>40631</v>
      </c>
      <c r="B3">
        <v>50</v>
      </c>
    </row>
    <row r="4" spans="1:2" x14ac:dyDescent="0.35">
      <c r="A4" s="1">
        <v>40631</v>
      </c>
      <c r="B4">
        <v>100</v>
      </c>
    </row>
    <row r="5" spans="1:2" x14ac:dyDescent="0.35">
      <c r="A5" s="1">
        <v>40631</v>
      </c>
      <c r="B5">
        <v>500</v>
      </c>
    </row>
    <row r="6" spans="1:2" x14ac:dyDescent="0.35">
      <c r="A6" s="1">
        <v>40632</v>
      </c>
      <c r="B6">
        <v>100</v>
      </c>
    </row>
    <row r="7" spans="1:2" x14ac:dyDescent="0.35">
      <c r="A7" s="1">
        <v>40632</v>
      </c>
      <c r="B7">
        <v>125</v>
      </c>
    </row>
    <row r="8" spans="1:2" x14ac:dyDescent="0.35">
      <c r="A8" s="1">
        <v>40632</v>
      </c>
      <c r="B8">
        <v>175</v>
      </c>
    </row>
    <row r="9" spans="1:2" x14ac:dyDescent="0.35">
      <c r="A9" s="1">
        <v>40632</v>
      </c>
      <c r="B9">
        <v>250</v>
      </c>
    </row>
    <row r="10" spans="1:2" x14ac:dyDescent="0.35">
      <c r="A10" s="1">
        <v>40632</v>
      </c>
      <c r="B10">
        <v>250</v>
      </c>
    </row>
    <row r="11" spans="1:2" x14ac:dyDescent="0.35">
      <c r="A11" s="1">
        <v>40632</v>
      </c>
      <c r="B11">
        <v>250</v>
      </c>
    </row>
    <row r="12" spans="1:2" x14ac:dyDescent="0.35">
      <c r="A12" s="1">
        <v>40632</v>
      </c>
      <c r="B12">
        <v>250</v>
      </c>
    </row>
    <row r="13" spans="1:2" x14ac:dyDescent="0.35">
      <c r="A13" s="1">
        <v>40632</v>
      </c>
      <c r="B13">
        <v>300</v>
      </c>
    </row>
    <row r="14" spans="1:2" x14ac:dyDescent="0.35">
      <c r="A14" s="1">
        <v>40632</v>
      </c>
      <c r="B14">
        <v>300</v>
      </c>
    </row>
    <row r="15" spans="1:2" x14ac:dyDescent="0.35">
      <c r="A15" s="1">
        <v>40632</v>
      </c>
      <c r="B15">
        <v>350</v>
      </c>
    </row>
    <row r="16" spans="1:2" x14ac:dyDescent="0.35">
      <c r="A16" s="1">
        <v>40632</v>
      </c>
      <c r="B16">
        <v>450</v>
      </c>
    </row>
    <row r="17" spans="1:2" x14ac:dyDescent="0.35">
      <c r="A17" s="1">
        <v>40632</v>
      </c>
      <c r="B17">
        <v>450</v>
      </c>
    </row>
    <row r="18" spans="1:2" x14ac:dyDescent="0.35">
      <c r="A18" s="1">
        <v>40632</v>
      </c>
      <c r="B18">
        <v>500</v>
      </c>
    </row>
    <row r="19" spans="1:2" x14ac:dyDescent="0.35">
      <c r="A19" s="1">
        <v>40632</v>
      </c>
      <c r="B19">
        <v>550</v>
      </c>
    </row>
    <row r="20" spans="1:2" x14ac:dyDescent="0.35">
      <c r="A20" s="1">
        <v>40632</v>
      </c>
      <c r="B20">
        <v>550</v>
      </c>
    </row>
    <row r="21" spans="1:2" x14ac:dyDescent="0.35">
      <c r="A21" s="1">
        <v>40632</v>
      </c>
      <c r="B21">
        <v>750</v>
      </c>
    </row>
    <row r="22" spans="1:2" x14ac:dyDescent="0.35">
      <c r="A22" s="1">
        <v>40632</v>
      </c>
      <c r="B22">
        <v>875</v>
      </c>
    </row>
    <row r="23" spans="1:2" x14ac:dyDescent="0.35">
      <c r="A23" s="1">
        <v>40632</v>
      </c>
      <c r="B23">
        <v>1050</v>
      </c>
    </row>
    <row r="24" spans="1:2" x14ac:dyDescent="0.35">
      <c r="A24" s="1">
        <v>40632</v>
      </c>
      <c r="B24">
        <v>1050</v>
      </c>
    </row>
    <row r="25" spans="1:2" x14ac:dyDescent="0.35">
      <c r="A25" s="1">
        <v>40632</v>
      </c>
      <c r="B25">
        <v>1250</v>
      </c>
    </row>
    <row r="26" spans="1:2" x14ac:dyDescent="0.35">
      <c r="A26" s="1">
        <v>40653</v>
      </c>
      <c r="B26">
        <v>250</v>
      </c>
    </row>
    <row r="27" spans="1:2" x14ac:dyDescent="0.35">
      <c r="A27" s="1">
        <v>40653</v>
      </c>
      <c r="B27">
        <v>725</v>
      </c>
    </row>
    <row r="28" spans="1:2" x14ac:dyDescent="0.35">
      <c r="A28" s="1">
        <v>40653</v>
      </c>
      <c r="B28">
        <v>1050</v>
      </c>
    </row>
    <row r="29" spans="1:2" x14ac:dyDescent="0.35">
      <c r="A29" s="1">
        <v>40665</v>
      </c>
      <c r="B29">
        <v>50</v>
      </c>
    </row>
    <row r="30" spans="1:2" x14ac:dyDescent="0.35">
      <c r="A30" s="1">
        <v>40665</v>
      </c>
      <c r="B30">
        <v>375</v>
      </c>
    </row>
    <row r="31" spans="1:2" x14ac:dyDescent="0.35">
      <c r="A31" s="1">
        <v>40679</v>
      </c>
      <c r="B31">
        <v>50</v>
      </c>
    </row>
    <row r="32" spans="1:2" x14ac:dyDescent="0.35">
      <c r="A32" s="1">
        <v>40679</v>
      </c>
      <c r="B32">
        <v>100</v>
      </c>
    </row>
    <row r="33" spans="1:2" x14ac:dyDescent="0.35">
      <c r="A33" s="1">
        <v>40687</v>
      </c>
      <c r="B33">
        <v>-150</v>
      </c>
    </row>
    <row r="34" spans="1:2" x14ac:dyDescent="0.35">
      <c r="A34" s="1">
        <v>40687</v>
      </c>
      <c r="B34">
        <v>-50</v>
      </c>
    </row>
    <row r="35" spans="1:2" x14ac:dyDescent="0.35">
      <c r="A35" s="1">
        <v>40687</v>
      </c>
      <c r="B35">
        <v>25</v>
      </c>
    </row>
    <row r="36" spans="1:2" x14ac:dyDescent="0.35">
      <c r="A36" s="1">
        <v>40687</v>
      </c>
      <c r="B36">
        <v>50</v>
      </c>
    </row>
    <row r="37" spans="1:2" x14ac:dyDescent="0.35">
      <c r="A37" s="1">
        <v>40687</v>
      </c>
      <c r="B37">
        <v>75</v>
      </c>
    </row>
    <row r="38" spans="1:2" x14ac:dyDescent="0.35">
      <c r="A38" s="1">
        <v>40687</v>
      </c>
      <c r="B38">
        <v>100</v>
      </c>
    </row>
    <row r="39" spans="1:2" x14ac:dyDescent="0.35">
      <c r="A39" s="1">
        <v>40687</v>
      </c>
      <c r="B39">
        <v>100</v>
      </c>
    </row>
    <row r="40" spans="1:2" x14ac:dyDescent="0.35">
      <c r="A40" s="1">
        <v>40687</v>
      </c>
      <c r="B40">
        <v>125</v>
      </c>
    </row>
    <row r="41" spans="1:2" x14ac:dyDescent="0.35">
      <c r="A41" s="1">
        <v>40687</v>
      </c>
      <c r="B41">
        <v>250</v>
      </c>
    </row>
    <row r="42" spans="1:2" x14ac:dyDescent="0.35">
      <c r="A42" s="1">
        <v>40687</v>
      </c>
      <c r="B42">
        <v>450</v>
      </c>
    </row>
    <row r="43" spans="1:2" x14ac:dyDescent="0.35">
      <c r="A43" s="1">
        <v>40687</v>
      </c>
      <c r="B43">
        <v>1050</v>
      </c>
    </row>
    <row r="44" spans="1:2" x14ac:dyDescent="0.35">
      <c r="A44" s="1">
        <v>40687</v>
      </c>
      <c r="B44">
        <v>1050</v>
      </c>
    </row>
    <row r="45" spans="1:2" x14ac:dyDescent="0.35">
      <c r="A45" s="1">
        <v>40687</v>
      </c>
      <c r="B45">
        <v>1050</v>
      </c>
    </row>
    <row r="46" spans="1:2" x14ac:dyDescent="0.35">
      <c r="A46" s="1">
        <v>40687</v>
      </c>
      <c r="B46">
        <v>2100</v>
      </c>
    </row>
    <row r="47" spans="1:2" x14ac:dyDescent="0.35">
      <c r="A47" s="1">
        <v>40693</v>
      </c>
      <c r="B47">
        <v>100</v>
      </c>
    </row>
    <row r="48" spans="1:2" x14ac:dyDescent="0.35">
      <c r="A48" s="1">
        <v>40693</v>
      </c>
      <c r="B48">
        <v>200</v>
      </c>
    </row>
    <row r="49" spans="1:2" x14ac:dyDescent="0.35">
      <c r="A49" s="1">
        <v>40693</v>
      </c>
      <c r="B49">
        <v>375</v>
      </c>
    </row>
    <row r="50" spans="1:2" x14ac:dyDescent="0.35">
      <c r="A50" s="1">
        <v>40693</v>
      </c>
      <c r="B50">
        <v>500</v>
      </c>
    </row>
    <row r="51" spans="1:2" x14ac:dyDescent="0.35">
      <c r="A51" s="1">
        <v>40695</v>
      </c>
      <c r="B51">
        <v>50</v>
      </c>
    </row>
    <row r="52" spans="1:2" x14ac:dyDescent="0.35">
      <c r="A52" s="1">
        <v>40695</v>
      </c>
      <c r="B52">
        <v>100</v>
      </c>
    </row>
    <row r="53" spans="1:2" x14ac:dyDescent="0.35">
      <c r="A53" s="1">
        <v>40695</v>
      </c>
      <c r="B53">
        <v>250</v>
      </c>
    </row>
    <row r="54" spans="1:2" x14ac:dyDescent="0.35">
      <c r="A54" s="1">
        <v>40695</v>
      </c>
      <c r="B54">
        <v>250</v>
      </c>
    </row>
    <row r="55" spans="1:2" x14ac:dyDescent="0.35">
      <c r="A55" s="1">
        <v>40695</v>
      </c>
      <c r="B55">
        <v>675</v>
      </c>
    </row>
    <row r="56" spans="1:2" x14ac:dyDescent="0.35">
      <c r="A56" s="1">
        <v>40695</v>
      </c>
      <c r="B56">
        <v>750</v>
      </c>
    </row>
    <row r="57" spans="1:2" x14ac:dyDescent="0.35">
      <c r="A57" s="1">
        <v>40696</v>
      </c>
      <c r="B57">
        <v>800</v>
      </c>
    </row>
    <row r="58" spans="1:2" x14ac:dyDescent="0.35">
      <c r="A58" s="1">
        <v>40700</v>
      </c>
      <c r="B58">
        <v>100</v>
      </c>
    </row>
    <row r="59" spans="1:2" x14ac:dyDescent="0.35">
      <c r="A59" s="1">
        <v>40700</v>
      </c>
      <c r="B59">
        <v>150</v>
      </c>
    </row>
    <row r="60" spans="1:2" x14ac:dyDescent="0.35">
      <c r="A60" s="1">
        <v>40700</v>
      </c>
      <c r="B60">
        <v>150</v>
      </c>
    </row>
    <row r="61" spans="1:2" x14ac:dyDescent="0.35">
      <c r="A61" s="1">
        <v>40706</v>
      </c>
      <c r="B61">
        <v>25</v>
      </c>
    </row>
    <row r="62" spans="1:2" x14ac:dyDescent="0.35">
      <c r="A62" s="1">
        <v>40706</v>
      </c>
      <c r="B62">
        <v>100</v>
      </c>
    </row>
    <row r="63" spans="1:2" x14ac:dyDescent="0.35">
      <c r="A63" s="1">
        <v>40706</v>
      </c>
      <c r="B63">
        <v>125</v>
      </c>
    </row>
    <row r="64" spans="1:2" x14ac:dyDescent="0.35">
      <c r="A64" s="1">
        <v>40706</v>
      </c>
      <c r="B64">
        <v>150</v>
      </c>
    </row>
    <row r="65" spans="1:2" x14ac:dyDescent="0.35">
      <c r="A65" s="1">
        <v>40706</v>
      </c>
      <c r="B65">
        <v>250</v>
      </c>
    </row>
    <row r="66" spans="1:2" x14ac:dyDescent="0.35">
      <c r="A66" s="1">
        <v>40706</v>
      </c>
      <c r="B66">
        <v>300</v>
      </c>
    </row>
    <row r="67" spans="1:2" x14ac:dyDescent="0.35">
      <c r="A67" s="1">
        <v>40706</v>
      </c>
      <c r="B67">
        <v>300</v>
      </c>
    </row>
    <row r="68" spans="1:2" x14ac:dyDescent="0.35">
      <c r="A68" s="1">
        <v>40706</v>
      </c>
      <c r="B68">
        <v>300</v>
      </c>
    </row>
    <row r="69" spans="1:2" x14ac:dyDescent="0.35">
      <c r="A69" s="1">
        <v>40706</v>
      </c>
      <c r="B69">
        <v>300</v>
      </c>
    </row>
    <row r="70" spans="1:2" x14ac:dyDescent="0.35">
      <c r="A70" s="1">
        <v>40706</v>
      </c>
      <c r="B70">
        <v>500</v>
      </c>
    </row>
    <row r="71" spans="1:2" x14ac:dyDescent="0.35">
      <c r="A71" s="1">
        <v>40706</v>
      </c>
      <c r="B71">
        <v>500</v>
      </c>
    </row>
    <row r="72" spans="1:2" x14ac:dyDescent="0.35">
      <c r="A72" s="1">
        <v>40706</v>
      </c>
      <c r="B72">
        <v>500</v>
      </c>
    </row>
    <row r="73" spans="1:2" x14ac:dyDescent="0.35">
      <c r="A73" s="1">
        <v>40706</v>
      </c>
      <c r="B73">
        <v>750</v>
      </c>
    </row>
    <row r="74" spans="1:2" x14ac:dyDescent="0.35">
      <c r="A74" s="1">
        <v>40706</v>
      </c>
      <c r="B74">
        <v>1200</v>
      </c>
    </row>
    <row r="75" spans="1:2" x14ac:dyDescent="0.35">
      <c r="A75" s="1">
        <v>40730</v>
      </c>
      <c r="B75">
        <v>50</v>
      </c>
    </row>
    <row r="76" spans="1:2" x14ac:dyDescent="0.35">
      <c r="A76" s="1">
        <v>40730</v>
      </c>
      <c r="B76">
        <v>100</v>
      </c>
    </row>
    <row r="77" spans="1:2" x14ac:dyDescent="0.35">
      <c r="A77" s="1">
        <v>40730</v>
      </c>
      <c r="B77">
        <v>100</v>
      </c>
    </row>
    <row r="78" spans="1:2" x14ac:dyDescent="0.35">
      <c r="A78" s="1">
        <v>40730</v>
      </c>
      <c r="B78">
        <v>175</v>
      </c>
    </row>
    <row r="79" spans="1:2" x14ac:dyDescent="0.35">
      <c r="A79" s="1">
        <v>40730</v>
      </c>
      <c r="B79">
        <v>250</v>
      </c>
    </row>
    <row r="80" spans="1:2" x14ac:dyDescent="0.35">
      <c r="A80" s="1">
        <v>40730</v>
      </c>
      <c r="B80">
        <v>300</v>
      </c>
    </row>
    <row r="81" spans="1:2" x14ac:dyDescent="0.35">
      <c r="A81" s="1">
        <v>40730</v>
      </c>
      <c r="B81">
        <v>600</v>
      </c>
    </row>
    <row r="82" spans="1:2" x14ac:dyDescent="0.35">
      <c r="A82" s="1">
        <v>40730</v>
      </c>
      <c r="B82">
        <v>600</v>
      </c>
    </row>
    <row r="83" spans="1:2" x14ac:dyDescent="0.35">
      <c r="A83" s="1">
        <v>40730</v>
      </c>
      <c r="B83">
        <v>1050</v>
      </c>
    </row>
    <row r="84" spans="1:2" x14ac:dyDescent="0.35">
      <c r="A84" s="1">
        <v>40730</v>
      </c>
      <c r="B84">
        <v>1050</v>
      </c>
    </row>
    <row r="85" spans="1:2" x14ac:dyDescent="0.35">
      <c r="A85" s="1">
        <v>40730</v>
      </c>
      <c r="B85">
        <v>1050</v>
      </c>
    </row>
    <row r="86" spans="1:2" x14ac:dyDescent="0.35">
      <c r="A86" s="1">
        <v>40730</v>
      </c>
      <c r="B86">
        <v>1050</v>
      </c>
    </row>
    <row r="87" spans="1:2" x14ac:dyDescent="0.35">
      <c r="A87" s="1">
        <v>40730</v>
      </c>
      <c r="B87">
        <v>1050</v>
      </c>
    </row>
    <row r="88" spans="1:2" x14ac:dyDescent="0.35">
      <c r="A88" s="1">
        <v>40730</v>
      </c>
      <c r="B88">
        <v>1050</v>
      </c>
    </row>
    <row r="89" spans="1:2" x14ac:dyDescent="0.35">
      <c r="A89" s="1">
        <v>40730</v>
      </c>
      <c r="B89">
        <v>1050</v>
      </c>
    </row>
    <row r="90" spans="1:2" x14ac:dyDescent="0.35">
      <c r="A90" s="1">
        <v>40730</v>
      </c>
      <c r="B90">
        <v>1050</v>
      </c>
    </row>
    <row r="91" spans="1:2" x14ac:dyDescent="0.35">
      <c r="A91" s="1">
        <v>40730</v>
      </c>
      <c r="B91">
        <v>1050</v>
      </c>
    </row>
    <row r="92" spans="1:2" x14ac:dyDescent="0.35">
      <c r="A92" s="1">
        <v>40730</v>
      </c>
      <c r="B92">
        <v>1050</v>
      </c>
    </row>
    <row r="93" spans="1:2" x14ac:dyDescent="0.35">
      <c r="A93" s="1">
        <v>40730</v>
      </c>
      <c r="B93">
        <v>1550</v>
      </c>
    </row>
    <row r="94" spans="1:2" x14ac:dyDescent="0.35">
      <c r="A94" s="1">
        <v>40730</v>
      </c>
      <c r="B94">
        <v>2100</v>
      </c>
    </row>
    <row r="95" spans="1:2" x14ac:dyDescent="0.35">
      <c r="A95" s="1">
        <v>40730</v>
      </c>
      <c r="B95">
        <v>3150</v>
      </c>
    </row>
    <row r="96" spans="1:2" x14ac:dyDescent="0.35">
      <c r="A96" s="1">
        <v>40730</v>
      </c>
      <c r="B96">
        <v>3150</v>
      </c>
    </row>
    <row r="97" spans="1:2" x14ac:dyDescent="0.35">
      <c r="A97" s="1">
        <v>40730</v>
      </c>
      <c r="B97">
        <v>3150</v>
      </c>
    </row>
    <row r="98" spans="1:2" x14ac:dyDescent="0.35">
      <c r="A98" s="1">
        <v>40730</v>
      </c>
      <c r="B98">
        <v>3150</v>
      </c>
    </row>
    <row r="99" spans="1:2" x14ac:dyDescent="0.35">
      <c r="A99" s="1">
        <v>40731</v>
      </c>
      <c r="B99">
        <v>100</v>
      </c>
    </row>
    <row r="100" spans="1:2" x14ac:dyDescent="0.35">
      <c r="A100" s="1">
        <v>40731</v>
      </c>
      <c r="B100">
        <v>150</v>
      </c>
    </row>
    <row r="101" spans="1:2" x14ac:dyDescent="0.35">
      <c r="A101" s="1">
        <v>40737</v>
      </c>
      <c r="B101">
        <v>200</v>
      </c>
    </row>
    <row r="102" spans="1:2" x14ac:dyDescent="0.35">
      <c r="A102" s="1">
        <v>40737</v>
      </c>
      <c r="B102">
        <v>375</v>
      </c>
    </row>
    <row r="103" spans="1:2" x14ac:dyDescent="0.35">
      <c r="A103" s="1">
        <v>40737</v>
      </c>
      <c r="B103">
        <v>500</v>
      </c>
    </row>
    <row r="104" spans="1:2" x14ac:dyDescent="0.35">
      <c r="A104" s="1">
        <v>40737</v>
      </c>
      <c r="B104">
        <v>650</v>
      </c>
    </row>
    <row r="105" spans="1:2" x14ac:dyDescent="0.35">
      <c r="A105" s="1">
        <v>40737</v>
      </c>
      <c r="B105">
        <v>1050</v>
      </c>
    </row>
    <row r="106" spans="1:2" x14ac:dyDescent="0.35">
      <c r="A106" s="1">
        <v>40737</v>
      </c>
      <c r="B106">
        <v>1050</v>
      </c>
    </row>
    <row r="107" spans="1:2" x14ac:dyDescent="0.35">
      <c r="A107" s="1">
        <v>40738</v>
      </c>
      <c r="B107">
        <v>100</v>
      </c>
    </row>
    <row r="108" spans="1:2" x14ac:dyDescent="0.35">
      <c r="A108" s="1">
        <v>40738</v>
      </c>
      <c r="B108">
        <v>150</v>
      </c>
    </row>
    <row r="109" spans="1:2" x14ac:dyDescent="0.35">
      <c r="A109" s="1">
        <v>40738</v>
      </c>
      <c r="B109">
        <v>200</v>
      </c>
    </row>
    <row r="110" spans="1:2" x14ac:dyDescent="0.35">
      <c r="A110" s="1">
        <v>40738</v>
      </c>
      <c r="B110">
        <v>300</v>
      </c>
    </row>
    <row r="111" spans="1:2" x14ac:dyDescent="0.35">
      <c r="A111" s="1">
        <v>40738</v>
      </c>
      <c r="B111">
        <v>400</v>
      </c>
    </row>
    <row r="112" spans="1:2" x14ac:dyDescent="0.35">
      <c r="A112" s="1">
        <v>40738</v>
      </c>
      <c r="B112">
        <v>500</v>
      </c>
    </row>
    <row r="113" spans="1:2" x14ac:dyDescent="0.35">
      <c r="A113" s="1">
        <v>40745</v>
      </c>
      <c r="B113">
        <v>100</v>
      </c>
    </row>
    <row r="114" spans="1:2" x14ac:dyDescent="0.35">
      <c r="A114" s="1">
        <v>40745</v>
      </c>
      <c r="B114">
        <v>100</v>
      </c>
    </row>
    <row r="115" spans="1:2" x14ac:dyDescent="0.35">
      <c r="A115" s="1">
        <v>40745</v>
      </c>
      <c r="B115">
        <v>275</v>
      </c>
    </row>
    <row r="116" spans="1:2" x14ac:dyDescent="0.35">
      <c r="A116" s="1">
        <v>40745</v>
      </c>
      <c r="B116">
        <v>300</v>
      </c>
    </row>
    <row r="117" spans="1:2" x14ac:dyDescent="0.35">
      <c r="A117" s="1">
        <v>40745</v>
      </c>
      <c r="B117">
        <v>300</v>
      </c>
    </row>
    <row r="118" spans="1:2" x14ac:dyDescent="0.35">
      <c r="A118" s="1">
        <v>40745</v>
      </c>
      <c r="B118">
        <v>400</v>
      </c>
    </row>
    <row r="119" spans="1:2" x14ac:dyDescent="0.35">
      <c r="A119" s="1">
        <v>40745</v>
      </c>
      <c r="B119">
        <v>500</v>
      </c>
    </row>
    <row r="120" spans="1:2" x14ac:dyDescent="0.35">
      <c r="A120" s="1">
        <v>40745</v>
      </c>
      <c r="B120">
        <v>1050</v>
      </c>
    </row>
    <row r="121" spans="1:2" x14ac:dyDescent="0.35">
      <c r="A121" s="1">
        <v>40745</v>
      </c>
      <c r="B121">
        <v>1050</v>
      </c>
    </row>
    <row r="122" spans="1:2" x14ac:dyDescent="0.35">
      <c r="A122" s="1">
        <v>40745</v>
      </c>
      <c r="B122">
        <v>1050</v>
      </c>
    </row>
    <row r="123" spans="1:2" x14ac:dyDescent="0.35">
      <c r="A123" s="1">
        <v>40745</v>
      </c>
      <c r="B123">
        <v>1050</v>
      </c>
    </row>
    <row r="124" spans="1:2" x14ac:dyDescent="0.35">
      <c r="A124" s="1">
        <v>40745</v>
      </c>
      <c r="B124">
        <v>1050</v>
      </c>
    </row>
    <row r="125" spans="1:2" x14ac:dyDescent="0.35">
      <c r="A125" s="1">
        <v>40745</v>
      </c>
      <c r="B125">
        <v>1050</v>
      </c>
    </row>
    <row r="126" spans="1:2" x14ac:dyDescent="0.35">
      <c r="A126" s="1">
        <v>40745</v>
      </c>
      <c r="B126">
        <v>1050</v>
      </c>
    </row>
    <row r="127" spans="1:2" x14ac:dyDescent="0.35">
      <c r="A127" s="1">
        <v>40745</v>
      </c>
      <c r="B127">
        <v>1050</v>
      </c>
    </row>
    <row r="128" spans="1:2" x14ac:dyDescent="0.35">
      <c r="A128" s="1">
        <v>40745</v>
      </c>
      <c r="B128">
        <v>2100</v>
      </c>
    </row>
    <row r="129" spans="1:2" x14ac:dyDescent="0.35">
      <c r="A129" s="1">
        <v>40755</v>
      </c>
      <c r="B129">
        <v>500</v>
      </c>
    </row>
    <row r="130" spans="1:2" x14ac:dyDescent="0.35">
      <c r="A130" s="1">
        <v>40779</v>
      </c>
      <c r="B130">
        <v>500</v>
      </c>
    </row>
    <row r="131" spans="1:2" x14ac:dyDescent="0.35">
      <c r="A131" s="1">
        <v>40780</v>
      </c>
      <c r="B131">
        <v>500</v>
      </c>
    </row>
    <row r="132" spans="1:2" x14ac:dyDescent="0.35">
      <c r="A132" s="1">
        <v>40780</v>
      </c>
      <c r="B132">
        <v>600</v>
      </c>
    </row>
    <row r="133" spans="1:2" x14ac:dyDescent="0.35">
      <c r="A133" s="1">
        <v>40780</v>
      </c>
      <c r="B133">
        <v>600</v>
      </c>
    </row>
    <row r="134" spans="1:2" x14ac:dyDescent="0.35">
      <c r="A134" s="1">
        <v>40780</v>
      </c>
      <c r="B134">
        <v>600</v>
      </c>
    </row>
    <row r="135" spans="1:2" x14ac:dyDescent="0.35">
      <c r="A135" s="1">
        <v>40784</v>
      </c>
      <c r="B135">
        <v>100</v>
      </c>
    </row>
    <row r="136" spans="1:2" x14ac:dyDescent="0.35">
      <c r="A136" s="1">
        <v>40784</v>
      </c>
      <c r="B136">
        <v>100</v>
      </c>
    </row>
    <row r="137" spans="1:2" x14ac:dyDescent="0.35">
      <c r="A137" s="1">
        <v>40784</v>
      </c>
      <c r="B137">
        <v>300</v>
      </c>
    </row>
    <row r="138" spans="1:2" x14ac:dyDescent="0.35">
      <c r="A138" s="1">
        <v>40784</v>
      </c>
      <c r="B138">
        <v>300</v>
      </c>
    </row>
    <row r="139" spans="1:2" x14ac:dyDescent="0.35">
      <c r="A139" s="1">
        <v>40784</v>
      </c>
      <c r="B139">
        <v>400</v>
      </c>
    </row>
    <row r="140" spans="1:2" x14ac:dyDescent="0.35">
      <c r="A140" s="1">
        <v>40784</v>
      </c>
      <c r="B140">
        <v>400</v>
      </c>
    </row>
    <row r="141" spans="1:2" x14ac:dyDescent="0.35">
      <c r="A141" s="1">
        <v>40784</v>
      </c>
      <c r="B141">
        <v>400</v>
      </c>
    </row>
    <row r="142" spans="1:2" x14ac:dyDescent="0.35">
      <c r="A142" s="1">
        <v>40784</v>
      </c>
      <c r="B142">
        <v>700</v>
      </c>
    </row>
    <row r="143" spans="1:2" x14ac:dyDescent="0.35">
      <c r="A143" s="1">
        <v>40785</v>
      </c>
      <c r="B143">
        <v>150</v>
      </c>
    </row>
    <row r="144" spans="1:2" x14ac:dyDescent="0.35">
      <c r="A144" s="1">
        <v>40799</v>
      </c>
      <c r="B144">
        <v>25</v>
      </c>
    </row>
    <row r="145" spans="1:2" x14ac:dyDescent="0.35">
      <c r="A145" s="1">
        <v>40799</v>
      </c>
      <c r="B145">
        <v>350</v>
      </c>
    </row>
    <row r="146" spans="1:2" x14ac:dyDescent="0.35">
      <c r="A146" s="1">
        <v>40799</v>
      </c>
      <c r="B146">
        <v>400</v>
      </c>
    </row>
    <row r="147" spans="1:2" x14ac:dyDescent="0.35">
      <c r="A147" s="1">
        <v>40799</v>
      </c>
      <c r="B147">
        <v>450</v>
      </c>
    </row>
    <row r="148" spans="1:2" x14ac:dyDescent="0.35">
      <c r="A148" s="1">
        <v>40799</v>
      </c>
      <c r="B148">
        <v>550</v>
      </c>
    </row>
    <row r="149" spans="1:2" x14ac:dyDescent="0.35">
      <c r="A149" s="1">
        <v>40799</v>
      </c>
      <c r="B149">
        <v>750</v>
      </c>
    </row>
    <row r="150" spans="1:2" x14ac:dyDescent="0.35">
      <c r="A150" s="1">
        <v>40799</v>
      </c>
      <c r="B150">
        <v>800</v>
      </c>
    </row>
    <row r="151" spans="1:2" x14ac:dyDescent="0.35">
      <c r="A151" s="1">
        <v>40799</v>
      </c>
      <c r="B151">
        <v>1050</v>
      </c>
    </row>
    <row r="152" spans="1:2" x14ac:dyDescent="0.35">
      <c r="A152" s="1">
        <v>40799</v>
      </c>
      <c r="B152">
        <v>1050</v>
      </c>
    </row>
    <row r="153" spans="1:2" x14ac:dyDescent="0.35">
      <c r="A153" s="1">
        <v>40799</v>
      </c>
      <c r="B153">
        <v>1050</v>
      </c>
    </row>
    <row r="154" spans="1:2" x14ac:dyDescent="0.35">
      <c r="A154" s="1">
        <v>40799</v>
      </c>
      <c r="B154">
        <v>1050</v>
      </c>
    </row>
    <row r="155" spans="1:2" x14ac:dyDescent="0.35">
      <c r="A155" s="1">
        <v>40799</v>
      </c>
      <c r="B155">
        <v>1050</v>
      </c>
    </row>
    <row r="156" spans="1:2" x14ac:dyDescent="0.35">
      <c r="A156" s="1">
        <v>40799</v>
      </c>
      <c r="B156">
        <v>1300</v>
      </c>
    </row>
    <row r="157" spans="1:2" x14ac:dyDescent="0.35">
      <c r="A157" s="1">
        <v>40799</v>
      </c>
      <c r="B157">
        <v>1300</v>
      </c>
    </row>
    <row r="158" spans="1:2" x14ac:dyDescent="0.35">
      <c r="A158" s="1">
        <v>40799</v>
      </c>
      <c r="B158">
        <v>1550</v>
      </c>
    </row>
    <row r="159" spans="1:2" x14ac:dyDescent="0.35">
      <c r="A159" s="1">
        <v>40799</v>
      </c>
      <c r="B159">
        <v>1650</v>
      </c>
    </row>
    <row r="160" spans="1:2" x14ac:dyDescent="0.35">
      <c r="A160" s="1">
        <v>40799</v>
      </c>
      <c r="B160">
        <v>1750</v>
      </c>
    </row>
    <row r="161" spans="1:2" x14ac:dyDescent="0.35">
      <c r="A161" s="1">
        <v>40799</v>
      </c>
      <c r="B161">
        <v>1800</v>
      </c>
    </row>
    <row r="162" spans="1:2" x14ac:dyDescent="0.35">
      <c r="A162" s="1">
        <v>40799</v>
      </c>
      <c r="B162">
        <v>2100</v>
      </c>
    </row>
    <row r="163" spans="1:2" x14ac:dyDescent="0.35">
      <c r="A163" s="1">
        <v>40799</v>
      </c>
      <c r="B163">
        <v>1050</v>
      </c>
    </row>
    <row r="164" spans="1:2" x14ac:dyDescent="0.35">
      <c r="A164" s="1">
        <v>40799</v>
      </c>
      <c r="B164">
        <v>400</v>
      </c>
    </row>
    <row r="165" spans="1:2" x14ac:dyDescent="0.35">
      <c r="A165" s="1">
        <v>40799</v>
      </c>
      <c r="B165">
        <v>100</v>
      </c>
    </row>
    <row r="166" spans="1:2" x14ac:dyDescent="0.35">
      <c r="A166" s="1">
        <v>40800</v>
      </c>
      <c r="B166">
        <v>-175</v>
      </c>
    </row>
    <row r="167" spans="1:2" x14ac:dyDescent="0.35">
      <c r="A167" s="1">
        <v>40807</v>
      </c>
      <c r="B167">
        <v>3200</v>
      </c>
    </row>
    <row r="168" spans="1:2" x14ac:dyDescent="0.35">
      <c r="A168" s="1">
        <v>40820</v>
      </c>
      <c r="B168">
        <v>2100</v>
      </c>
    </row>
    <row r="169" spans="1:2" x14ac:dyDescent="0.35">
      <c r="A169" s="1">
        <v>40820</v>
      </c>
      <c r="B169">
        <v>850</v>
      </c>
    </row>
    <row r="170" spans="1:2" x14ac:dyDescent="0.35">
      <c r="A170" s="1">
        <v>40820</v>
      </c>
      <c r="B170">
        <v>500</v>
      </c>
    </row>
    <row r="171" spans="1:2" x14ac:dyDescent="0.35">
      <c r="A171" s="1">
        <v>40820</v>
      </c>
      <c r="B171">
        <v>250</v>
      </c>
    </row>
    <row r="172" spans="1:2" x14ac:dyDescent="0.35">
      <c r="A172" s="1">
        <v>40820</v>
      </c>
      <c r="B172">
        <v>200</v>
      </c>
    </row>
    <row r="173" spans="1:2" x14ac:dyDescent="0.35">
      <c r="A173" s="1">
        <v>40820</v>
      </c>
      <c r="B173">
        <v>500</v>
      </c>
    </row>
    <row r="174" spans="1:2" x14ac:dyDescent="0.35">
      <c r="A174" s="1">
        <v>40820</v>
      </c>
      <c r="B174">
        <v>300</v>
      </c>
    </row>
    <row r="175" spans="1:2" x14ac:dyDescent="0.35">
      <c r="A175" s="1">
        <v>40820</v>
      </c>
      <c r="B175">
        <v>550</v>
      </c>
    </row>
    <row r="176" spans="1:2" x14ac:dyDescent="0.35">
      <c r="A176" s="1">
        <v>40820</v>
      </c>
      <c r="B176">
        <v>400</v>
      </c>
    </row>
    <row r="177" spans="1:2" x14ac:dyDescent="0.35">
      <c r="A177" s="1">
        <v>40820</v>
      </c>
      <c r="B177">
        <v>300</v>
      </c>
    </row>
    <row r="178" spans="1:2" x14ac:dyDescent="0.35">
      <c r="A178" s="1">
        <v>40822</v>
      </c>
      <c r="B178">
        <v>-375</v>
      </c>
    </row>
    <row r="179" spans="1:2" x14ac:dyDescent="0.35">
      <c r="A179" s="1">
        <v>40827</v>
      </c>
      <c r="B179">
        <v>250</v>
      </c>
    </row>
    <row r="180" spans="1:2" x14ac:dyDescent="0.35">
      <c r="A180" s="1">
        <v>40827</v>
      </c>
      <c r="B180">
        <v>500</v>
      </c>
    </row>
    <row r="181" spans="1:2" x14ac:dyDescent="0.35">
      <c r="A181" s="1">
        <v>40827</v>
      </c>
      <c r="B181">
        <v>300</v>
      </c>
    </row>
    <row r="182" spans="1:2" x14ac:dyDescent="0.35">
      <c r="A182" s="1">
        <v>40827</v>
      </c>
      <c r="B182">
        <v>250</v>
      </c>
    </row>
    <row r="183" spans="1:2" x14ac:dyDescent="0.35">
      <c r="A183" s="1">
        <v>40827</v>
      </c>
      <c r="B183">
        <v>375</v>
      </c>
    </row>
    <row r="184" spans="1:2" x14ac:dyDescent="0.35">
      <c r="A184" s="1">
        <v>40827</v>
      </c>
      <c r="B184">
        <v>1450</v>
      </c>
    </row>
    <row r="185" spans="1:2" x14ac:dyDescent="0.35">
      <c r="A185" s="1">
        <v>40837</v>
      </c>
      <c r="B185">
        <v>5675</v>
      </c>
    </row>
    <row r="186" spans="1:2" x14ac:dyDescent="0.35">
      <c r="A186" s="1">
        <v>40848</v>
      </c>
      <c r="B186">
        <v>75</v>
      </c>
    </row>
    <row r="187" spans="1:2" x14ac:dyDescent="0.35">
      <c r="A187" s="1">
        <v>40848</v>
      </c>
      <c r="B187">
        <v>400</v>
      </c>
    </row>
    <row r="188" spans="1:2" x14ac:dyDescent="0.35">
      <c r="A188" s="1">
        <v>40848</v>
      </c>
      <c r="B188">
        <v>500</v>
      </c>
    </row>
    <row r="189" spans="1:2" x14ac:dyDescent="0.35">
      <c r="A189" s="1">
        <v>40848</v>
      </c>
      <c r="B189">
        <v>1050</v>
      </c>
    </row>
    <row r="190" spans="1:2" x14ac:dyDescent="0.35">
      <c r="A190" s="1">
        <v>40848</v>
      </c>
      <c r="B190">
        <v>350</v>
      </c>
    </row>
    <row r="191" spans="1:2" x14ac:dyDescent="0.35">
      <c r="A191" s="1">
        <v>40848</v>
      </c>
      <c r="B191">
        <v>450</v>
      </c>
    </row>
    <row r="192" spans="1:2" x14ac:dyDescent="0.35">
      <c r="A192" s="1">
        <v>40848</v>
      </c>
      <c r="B192">
        <v>1050</v>
      </c>
    </row>
    <row r="193" spans="1:2" x14ac:dyDescent="0.35">
      <c r="A193" s="1">
        <v>40848</v>
      </c>
      <c r="B193">
        <v>300</v>
      </c>
    </row>
    <row r="194" spans="1:2" x14ac:dyDescent="0.35">
      <c r="A194" s="1">
        <v>40848</v>
      </c>
      <c r="B194">
        <v>-175</v>
      </c>
    </row>
    <row r="195" spans="1:2" x14ac:dyDescent="0.35">
      <c r="A195" s="1">
        <v>40848</v>
      </c>
      <c r="B195">
        <v>500</v>
      </c>
    </row>
    <row r="196" spans="1:2" x14ac:dyDescent="0.35">
      <c r="A196" s="1">
        <v>40849</v>
      </c>
      <c r="B196">
        <v>100</v>
      </c>
    </row>
    <row r="197" spans="1:2" x14ac:dyDescent="0.35">
      <c r="A197" s="1">
        <v>40849</v>
      </c>
      <c r="B197">
        <v>450</v>
      </c>
    </row>
    <row r="198" spans="1:2" x14ac:dyDescent="0.35">
      <c r="A198" s="1">
        <v>40849</v>
      </c>
      <c r="B198">
        <v>500</v>
      </c>
    </row>
    <row r="199" spans="1:2" x14ac:dyDescent="0.35">
      <c r="A199" s="1">
        <v>40849</v>
      </c>
      <c r="B199">
        <v>525</v>
      </c>
    </row>
    <row r="200" spans="1:2" x14ac:dyDescent="0.35">
      <c r="A200" s="1">
        <v>40849</v>
      </c>
      <c r="B200">
        <v>1050</v>
      </c>
    </row>
    <row r="201" spans="1:2" x14ac:dyDescent="0.35">
      <c r="A201" s="1">
        <v>40849</v>
      </c>
      <c r="B201">
        <v>100</v>
      </c>
    </row>
    <row r="202" spans="1:2" x14ac:dyDescent="0.35">
      <c r="A202" s="1">
        <v>40849</v>
      </c>
      <c r="B202">
        <v>500</v>
      </c>
    </row>
    <row r="203" spans="1:2" x14ac:dyDescent="0.35">
      <c r="A203" s="1">
        <v>40849</v>
      </c>
      <c r="B203">
        <v>550</v>
      </c>
    </row>
    <row r="204" spans="1:2" x14ac:dyDescent="0.35">
      <c r="A204" s="1">
        <v>40849</v>
      </c>
      <c r="B204">
        <v>500</v>
      </c>
    </row>
    <row r="205" spans="1:2" x14ac:dyDescent="0.35">
      <c r="A205" s="1">
        <v>40849</v>
      </c>
      <c r="B205">
        <v>250</v>
      </c>
    </row>
    <row r="206" spans="1:2" x14ac:dyDescent="0.35">
      <c r="A206" s="1">
        <v>40849</v>
      </c>
      <c r="B206">
        <v>-150</v>
      </c>
    </row>
    <row r="207" spans="1:2" x14ac:dyDescent="0.35">
      <c r="A207" s="1">
        <v>40849</v>
      </c>
      <c r="B207">
        <v>300</v>
      </c>
    </row>
    <row r="208" spans="1:2" x14ac:dyDescent="0.35">
      <c r="A208" s="1">
        <v>40849</v>
      </c>
      <c r="B208">
        <v>1050</v>
      </c>
    </row>
    <row r="209" spans="1:2" x14ac:dyDescent="0.35">
      <c r="A209" s="1">
        <v>40855</v>
      </c>
      <c r="B209">
        <v>1050</v>
      </c>
    </row>
    <row r="210" spans="1:2" x14ac:dyDescent="0.35">
      <c r="A210" s="1">
        <v>40855</v>
      </c>
      <c r="B210">
        <v>975</v>
      </c>
    </row>
    <row r="211" spans="1:2" x14ac:dyDescent="0.35">
      <c r="A211" s="1">
        <v>40855</v>
      </c>
      <c r="B211">
        <v>500</v>
      </c>
    </row>
    <row r="212" spans="1:2" x14ac:dyDescent="0.35">
      <c r="A212" s="1">
        <v>40855</v>
      </c>
      <c r="B212">
        <v>1050</v>
      </c>
    </row>
    <row r="213" spans="1:2" x14ac:dyDescent="0.35">
      <c r="A213" s="1">
        <v>40855</v>
      </c>
      <c r="B213">
        <v>550</v>
      </c>
    </row>
    <row r="214" spans="1:2" x14ac:dyDescent="0.35">
      <c r="A214" s="1">
        <v>40855</v>
      </c>
      <c r="B214">
        <v>500</v>
      </c>
    </row>
    <row r="215" spans="1:2" x14ac:dyDescent="0.35">
      <c r="A215" s="1">
        <v>40855</v>
      </c>
      <c r="B215">
        <v>475</v>
      </c>
    </row>
    <row r="216" spans="1:2" x14ac:dyDescent="0.35">
      <c r="A216" s="1">
        <v>40863</v>
      </c>
      <c r="B216">
        <v>200</v>
      </c>
    </row>
    <row r="217" spans="1:2" x14ac:dyDescent="0.35">
      <c r="A217" s="1">
        <v>40863</v>
      </c>
      <c r="B217">
        <v>250</v>
      </c>
    </row>
    <row r="218" spans="1:2" x14ac:dyDescent="0.35">
      <c r="A218" s="1">
        <v>40865</v>
      </c>
      <c r="B218">
        <v>125</v>
      </c>
    </row>
    <row r="219" spans="1:2" x14ac:dyDescent="0.35">
      <c r="A219" s="1">
        <v>40865</v>
      </c>
      <c r="B219">
        <v>500</v>
      </c>
    </row>
    <row r="220" spans="1:2" x14ac:dyDescent="0.35">
      <c r="A220" s="1">
        <v>40865</v>
      </c>
      <c r="B220">
        <v>325</v>
      </c>
    </row>
    <row r="221" spans="1:2" x14ac:dyDescent="0.35">
      <c r="A221" s="1">
        <v>40865</v>
      </c>
      <c r="B221">
        <v>50</v>
      </c>
    </row>
    <row r="222" spans="1:2" x14ac:dyDescent="0.35">
      <c r="A222" s="1">
        <v>40865</v>
      </c>
      <c r="B222">
        <v>250</v>
      </c>
    </row>
    <row r="223" spans="1:2" x14ac:dyDescent="0.35">
      <c r="A223" s="1">
        <v>40865</v>
      </c>
      <c r="B223">
        <v>300</v>
      </c>
    </row>
    <row r="224" spans="1:2" x14ac:dyDescent="0.35">
      <c r="A224" s="1">
        <v>40865</v>
      </c>
      <c r="B224">
        <v>50</v>
      </c>
    </row>
    <row r="225" spans="1:2" x14ac:dyDescent="0.35">
      <c r="A225" s="1">
        <v>40865</v>
      </c>
      <c r="B225">
        <v>200</v>
      </c>
    </row>
    <row r="226" spans="1:2" x14ac:dyDescent="0.35">
      <c r="A226" s="1">
        <v>40865</v>
      </c>
      <c r="B226">
        <v>125</v>
      </c>
    </row>
    <row r="227" spans="1:2" x14ac:dyDescent="0.35">
      <c r="A227" s="1">
        <v>40868</v>
      </c>
      <c r="B227">
        <v>275</v>
      </c>
    </row>
    <row r="228" spans="1:2" x14ac:dyDescent="0.35">
      <c r="A228" s="1">
        <v>40868</v>
      </c>
      <c r="B228">
        <v>-25</v>
      </c>
    </row>
    <row r="229" spans="1:2" x14ac:dyDescent="0.35">
      <c r="A229" s="1">
        <v>40895</v>
      </c>
      <c r="B229">
        <v>200</v>
      </c>
    </row>
    <row r="230" spans="1:2" x14ac:dyDescent="0.35">
      <c r="A230" s="1">
        <v>40895</v>
      </c>
      <c r="B230">
        <v>250</v>
      </c>
    </row>
    <row r="231" spans="1:2" x14ac:dyDescent="0.35">
      <c r="A231" s="1">
        <v>40895</v>
      </c>
      <c r="B231">
        <v>50</v>
      </c>
    </row>
    <row r="232" spans="1:2" x14ac:dyDescent="0.35">
      <c r="A232" s="1">
        <v>40895</v>
      </c>
      <c r="B232">
        <v>1050</v>
      </c>
    </row>
    <row r="233" spans="1:2" x14ac:dyDescent="0.35">
      <c r="A233" s="1">
        <v>40895</v>
      </c>
      <c r="B233">
        <v>1050</v>
      </c>
    </row>
    <row r="234" spans="1:2" x14ac:dyDescent="0.35">
      <c r="A234" s="1">
        <v>40895</v>
      </c>
      <c r="B234">
        <v>350</v>
      </c>
    </row>
    <row r="235" spans="1:2" x14ac:dyDescent="0.35">
      <c r="A235" s="1">
        <v>40895</v>
      </c>
      <c r="B235">
        <v>100</v>
      </c>
    </row>
    <row r="236" spans="1:2" x14ac:dyDescent="0.35">
      <c r="A236" s="1">
        <v>40895</v>
      </c>
      <c r="B236">
        <v>25</v>
      </c>
    </row>
    <row r="237" spans="1:2" x14ac:dyDescent="0.35">
      <c r="A237" s="1">
        <v>40895</v>
      </c>
      <c r="B237">
        <v>1050</v>
      </c>
    </row>
    <row r="238" spans="1:2" x14ac:dyDescent="0.35">
      <c r="A238" s="1">
        <v>40895</v>
      </c>
      <c r="B238">
        <v>1675</v>
      </c>
    </row>
    <row r="239" spans="1:2" x14ac:dyDescent="0.35">
      <c r="A239" s="1">
        <v>40895</v>
      </c>
      <c r="B239">
        <v>1050</v>
      </c>
    </row>
    <row r="240" spans="1:2" x14ac:dyDescent="0.35">
      <c r="A240" s="1">
        <v>40895</v>
      </c>
      <c r="B240">
        <v>100</v>
      </c>
    </row>
    <row r="241" spans="1:2" x14ac:dyDescent="0.35">
      <c r="A241" s="1">
        <v>40895</v>
      </c>
      <c r="B241">
        <v>-30</v>
      </c>
    </row>
    <row r="242" spans="1:2" x14ac:dyDescent="0.35">
      <c r="A242" s="1">
        <v>40895</v>
      </c>
      <c r="B242">
        <v>500</v>
      </c>
    </row>
    <row r="243" spans="1:2" x14ac:dyDescent="0.35">
      <c r="A243" s="1">
        <v>40895</v>
      </c>
      <c r="B243">
        <v>1050</v>
      </c>
    </row>
    <row r="244" spans="1:2" x14ac:dyDescent="0.35">
      <c r="A244" s="1">
        <v>40895</v>
      </c>
      <c r="B244">
        <v>250</v>
      </c>
    </row>
    <row r="245" spans="1:2" x14ac:dyDescent="0.35">
      <c r="A245" s="1">
        <v>40895</v>
      </c>
      <c r="B245">
        <v>125</v>
      </c>
    </row>
    <row r="246" spans="1:2" x14ac:dyDescent="0.35">
      <c r="A246" s="1">
        <v>40895</v>
      </c>
      <c r="B246">
        <v>150</v>
      </c>
    </row>
    <row r="247" spans="1:2" x14ac:dyDescent="0.35">
      <c r="A247" s="1">
        <v>40895</v>
      </c>
      <c r="B247">
        <v>250</v>
      </c>
    </row>
    <row r="248" spans="1:2" x14ac:dyDescent="0.35">
      <c r="A248" s="1">
        <v>40895</v>
      </c>
      <c r="B248">
        <v>1050</v>
      </c>
    </row>
    <row r="249" spans="1:2" x14ac:dyDescent="0.35">
      <c r="A249" s="1">
        <v>40895</v>
      </c>
      <c r="B249">
        <v>175</v>
      </c>
    </row>
    <row r="250" spans="1:2" x14ac:dyDescent="0.35">
      <c r="A250" s="1">
        <v>40895</v>
      </c>
      <c r="B250">
        <v>1050</v>
      </c>
    </row>
    <row r="251" spans="1:2" x14ac:dyDescent="0.35">
      <c r="A251" s="1">
        <v>40895</v>
      </c>
      <c r="B251">
        <v>-25</v>
      </c>
    </row>
    <row r="252" spans="1:2" x14ac:dyDescent="0.35">
      <c r="A252" s="1">
        <v>40895</v>
      </c>
      <c r="B252">
        <v>25</v>
      </c>
    </row>
    <row r="253" spans="1:2" x14ac:dyDescent="0.35">
      <c r="A253" s="1">
        <v>40895</v>
      </c>
      <c r="B253">
        <v>875</v>
      </c>
    </row>
    <row r="254" spans="1:2" x14ac:dyDescent="0.35">
      <c r="A254" s="1">
        <v>40895</v>
      </c>
      <c r="B254">
        <v>50</v>
      </c>
    </row>
    <row r="255" spans="1:2" x14ac:dyDescent="0.35">
      <c r="A255" s="1">
        <v>40895</v>
      </c>
      <c r="B255">
        <v>1025</v>
      </c>
    </row>
    <row r="256" spans="1:2" x14ac:dyDescent="0.35">
      <c r="A256" s="1">
        <v>40895</v>
      </c>
      <c r="B256">
        <v>1050</v>
      </c>
    </row>
    <row r="257" spans="1:2" x14ac:dyDescent="0.35">
      <c r="A257" s="1">
        <v>40895</v>
      </c>
      <c r="B257">
        <v>750</v>
      </c>
    </row>
    <row r="258" spans="1:2" x14ac:dyDescent="0.35">
      <c r="A258" s="1">
        <v>40895</v>
      </c>
      <c r="B258">
        <v>425</v>
      </c>
    </row>
    <row r="259" spans="1:2" x14ac:dyDescent="0.35">
      <c r="A259" s="1">
        <v>40895</v>
      </c>
      <c r="B259">
        <v>250</v>
      </c>
    </row>
    <row r="260" spans="1:2" x14ac:dyDescent="0.35">
      <c r="A260" s="1">
        <v>40895</v>
      </c>
      <c r="B260">
        <v>1050</v>
      </c>
    </row>
    <row r="261" spans="1:2" x14ac:dyDescent="0.35">
      <c r="A261" s="1">
        <v>40895</v>
      </c>
      <c r="B261">
        <v>400</v>
      </c>
    </row>
    <row r="262" spans="1:2" x14ac:dyDescent="0.35">
      <c r="A262" s="1">
        <v>40904</v>
      </c>
      <c r="B262">
        <v>375</v>
      </c>
    </row>
    <row r="263" spans="1:2" x14ac:dyDescent="0.35">
      <c r="A263" s="1">
        <v>40904</v>
      </c>
      <c r="B263">
        <v>-350</v>
      </c>
    </row>
    <row r="264" spans="1:2" x14ac:dyDescent="0.35">
      <c r="A264" s="1">
        <v>40904</v>
      </c>
      <c r="B264">
        <v>175</v>
      </c>
    </row>
    <row r="265" spans="1:2" x14ac:dyDescent="0.35">
      <c r="A265" s="1">
        <v>40904</v>
      </c>
      <c r="B265">
        <v>250</v>
      </c>
    </row>
    <row r="266" spans="1:2" x14ac:dyDescent="0.35">
      <c r="A266" s="1">
        <v>40904</v>
      </c>
      <c r="B266">
        <v>75</v>
      </c>
    </row>
    <row r="267" spans="1:2" x14ac:dyDescent="0.35">
      <c r="A267" s="1">
        <v>40904</v>
      </c>
      <c r="B267">
        <v>25</v>
      </c>
    </row>
    <row r="268" spans="1:2" x14ac:dyDescent="0.35">
      <c r="A268" s="1">
        <v>40904</v>
      </c>
      <c r="B268">
        <v>75</v>
      </c>
    </row>
    <row r="269" spans="1:2" x14ac:dyDescent="0.35">
      <c r="A269" s="1">
        <v>40904</v>
      </c>
      <c r="B269">
        <v>200</v>
      </c>
    </row>
    <row r="270" spans="1:2" x14ac:dyDescent="0.35">
      <c r="A270" s="1">
        <v>40904</v>
      </c>
      <c r="B270">
        <v>500</v>
      </c>
    </row>
    <row r="271" spans="1:2" x14ac:dyDescent="0.35">
      <c r="A271" s="1">
        <v>40904</v>
      </c>
      <c r="B271">
        <v>-550</v>
      </c>
    </row>
    <row r="272" spans="1:2" x14ac:dyDescent="0.35">
      <c r="A272" s="1">
        <v>40904</v>
      </c>
      <c r="B272">
        <v>150</v>
      </c>
    </row>
    <row r="273" spans="1:2" x14ac:dyDescent="0.35">
      <c r="A273" s="1">
        <v>40904</v>
      </c>
      <c r="B273">
        <v>75</v>
      </c>
    </row>
    <row r="274" spans="1:2" x14ac:dyDescent="0.35">
      <c r="A274" s="1">
        <v>40904</v>
      </c>
      <c r="B274">
        <v>500</v>
      </c>
    </row>
    <row r="275" spans="1:2" x14ac:dyDescent="0.35">
      <c r="A275" s="1">
        <v>40904</v>
      </c>
      <c r="B275">
        <v>175</v>
      </c>
    </row>
    <row r="276" spans="1:2" x14ac:dyDescent="0.35">
      <c r="A276" s="1">
        <v>40904</v>
      </c>
      <c r="B276">
        <v>250</v>
      </c>
    </row>
    <row r="277" spans="1:2" x14ac:dyDescent="0.35">
      <c r="A277" s="1">
        <v>40904</v>
      </c>
      <c r="B277">
        <v>25</v>
      </c>
    </row>
    <row r="278" spans="1:2" x14ac:dyDescent="0.35">
      <c r="A278" s="1">
        <v>40904</v>
      </c>
      <c r="B278">
        <v>250</v>
      </c>
    </row>
    <row r="279" spans="1:2" x14ac:dyDescent="0.35">
      <c r="A279" s="1">
        <v>40904</v>
      </c>
      <c r="B279">
        <v>250</v>
      </c>
    </row>
    <row r="280" spans="1:2" x14ac:dyDescent="0.35">
      <c r="A280" s="1">
        <v>40904</v>
      </c>
      <c r="B280">
        <v>625</v>
      </c>
    </row>
    <row r="281" spans="1:2" x14ac:dyDescent="0.35">
      <c r="A281" s="1">
        <v>40904</v>
      </c>
      <c r="B281">
        <v>250</v>
      </c>
    </row>
    <row r="282" spans="1:2" x14ac:dyDescent="0.35">
      <c r="A282" s="1">
        <v>40904</v>
      </c>
      <c r="B282">
        <v>250</v>
      </c>
    </row>
    <row r="283" spans="1:2" x14ac:dyDescent="0.35">
      <c r="A283" s="1">
        <v>40904</v>
      </c>
      <c r="B283">
        <v>500</v>
      </c>
    </row>
    <row r="284" spans="1:2" x14ac:dyDescent="0.35">
      <c r="A284" s="1">
        <v>40904</v>
      </c>
      <c r="B284">
        <v>750</v>
      </c>
    </row>
    <row r="285" spans="1:2" x14ac:dyDescent="0.35">
      <c r="A285" s="1">
        <v>40904</v>
      </c>
      <c r="B285">
        <v>1050</v>
      </c>
    </row>
    <row r="286" spans="1:2" x14ac:dyDescent="0.35">
      <c r="A286" s="1">
        <v>40904</v>
      </c>
      <c r="B286">
        <v>225</v>
      </c>
    </row>
    <row r="287" spans="1:2" x14ac:dyDescent="0.35">
      <c r="A287" s="1">
        <v>40904</v>
      </c>
      <c r="B287">
        <v>75</v>
      </c>
    </row>
    <row r="288" spans="1:2" x14ac:dyDescent="0.35">
      <c r="A288" s="1">
        <v>40904</v>
      </c>
      <c r="B288">
        <v>400</v>
      </c>
    </row>
    <row r="289" spans="1:2" x14ac:dyDescent="0.35">
      <c r="A289" s="1">
        <v>40904</v>
      </c>
      <c r="B289">
        <v>325</v>
      </c>
    </row>
    <row r="290" spans="1:2" x14ac:dyDescent="0.35">
      <c r="A290" s="1">
        <v>40904</v>
      </c>
      <c r="B290">
        <v>175</v>
      </c>
    </row>
    <row r="291" spans="1:2" x14ac:dyDescent="0.35">
      <c r="A291" s="1">
        <v>40904</v>
      </c>
      <c r="B291">
        <v>25</v>
      </c>
    </row>
    <row r="292" spans="1:2" x14ac:dyDescent="0.35">
      <c r="A292" s="1">
        <v>40904</v>
      </c>
      <c r="B292">
        <v>250</v>
      </c>
    </row>
    <row r="293" spans="1:2" x14ac:dyDescent="0.35">
      <c r="A293" s="1">
        <v>40904</v>
      </c>
      <c r="B293">
        <v>25</v>
      </c>
    </row>
    <row r="294" spans="1:2" x14ac:dyDescent="0.35">
      <c r="A294" s="1">
        <v>40904</v>
      </c>
      <c r="B294">
        <v>25</v>
      </c>
    </row>
    <row r="295" spans="1:2" x14ac:dyDescent="0.35">
      <c r="A295" s="1">
        <v>40904</v>
      </c>
      <c r="B295">
        <v>1150</v>
      </c>
    </row>
    <row r="296" spans="1:2" x14ac:dyDescent="0.35">
      <c r="A296" s="1">
        <v>40904</v>
      </c>
      <c r="B296">
        <v>500</v>
      </c>
    </row>
    <row r="297" spans="1:2" x14ac:dyDescent="0.35">
      <c r="A297" s="1">
        <v>40904</v>
      </c>
      <c r="B297">
        <v>1150</v>
      </c>
    </row>
    <row r="298" spans="1:2" x14ac:dyDescent="0.35">
      <c r="A298" s="1">
        <v>40904</v>
      </c>
      <c r="B298">
        <v>1000</v>
      </c>
    </row>
    <row r="299" spans="1:2" x14ac:dyDescent="0.35">
      <c r="A299" s="1">
        <v>40904</v>
      </c>
      <c r="B299">
        <v>3630</v>
      </c>
    </row>
    <row r="300" spans="1:2" x14ac:dyDescent="0.35">
      <c r="A300" s="1">
        <v>40904</v>
      </c>
      <c r="B300">
        <v>1400</v>
      </c>
    </row>
    <row r="301" spans="1:2" x14ac:dyDescent="0.35">
      <c r="A301" s="1">
        <v>40904</v>
      </c>
      <c r="B301">
        <v>3000</v>
      </c>
    </row>
    <row r="302" spans="1:2" x14ac:dyDescent="0.35">
      <c r="A302" s="1">
        <v>40904</v>
      </c>
      <c r="B302">
        <v>3500</v>
      </c>
    </row>
    <row r="303" spans="1:2" x14ac:dyDescent="0.35">
      <c r="A303" s="1">
        <v>40904</v>
      </c>
      <c r="B303">
        <v>150</v>
      </c>
    </row>
    <row r="304" spans="1:2" x14ac:dyDescent="0.35">
      <c r="A304" s="1">
        <v>40904</v>
      </c>
      <c r="B304">
        <v>-150</v>
      </c>
    </row>
    <row r="305" spans="1:2" x14ac:dyDescent="0.35">
      <c r="A305" s="1">
        <v>40959</v>
      </c>
      <c r="B305">
        <v>400</v>
      </c>
    </row>
    <row r="306" spans="1:2" x14ac:dyDescent="0.35">
      <c r="A306" s="1">
        <v>40959</v>
      </c>
      <c r="B306">
        <v>100</v>
      </c>
    </row>
    <row r="307" spans="1:2" x14ac:dyDescent="0.35">
      <c r="A307" s="1">
        <v>40959</v>
      </c>
      <c r="B307">
        <v>200</v>
      </c>
    </row>
    <row r="308" spans="1:2" x14ac:dyDescent="0.35">
      <c r="A308" s="1">
        <v>40970</v>
      </c>
      <c r="B308">
        <v>100</v>
      </c>
    </row>
    <row r="309" spans="1:2" x14ac:dyDescent="0.35">
      <c r="A309" s="1">
        <v>40970</v>
      </c>
      <c r="B309">
        <v>450</v>
      </c>
    </row>
    <row r="310" spans="1:2" x14ac:dyDescent="0.35">
      <c r="A310" s="1">
        <v>40970</v>
      </c>
      <c r="B310">
        <v>150</v>
      </c>
    </row>
    <row r="311" spans="1:2" x14ac:dyDescent="0.35">
      <c r="A311" s="1">
        <v>40970</v>
      </c>
      <c r="B311">
        <v>375</v>
      </c>
    </row>
    <row r="312" spans="1:2" x14ac:dyDescent="0.35">
      <c r="A312" s="1">
        <v>40970</v>
      </c>
      <c r="B312">
        <v>100</v>
      </c>
    </row>
    <row r="313" spans="1:2" x14ac:dyDescent="0.35">
      <c r="A313" s="1">
        <v>40981</v>
      </c>
      <c r="B313">
        <v>400</v>
      </c>
    </row>
    <row r="314" spans="1:2" x14ac:dyDescent="0.35">
      <c r="A314" s="1">
        <v>40987</v>
      </c>
      <c r="B314">
        <v>200</v>
      </c>
    </row>
    <row r="315" spans="1:2" x14ac:dyDescent="0.35">
      <c r="A315" s="1">
        <v>40987</v>
      </c>
      <c r="B315">
        <v>-400</v>
      </c>
    </row>
    <row r="316" spans="1:2" x14ac:dyDescent="0.35">
      <c r="A316" s="1">
        <v>40995</v>
      </c>
      <c r="B316">
        <v>1450</v>
      </c>
    </row>
    <row r="317" spans="1:2" x14ac:dyDescent="0.35">
      <c r="A317" s="1">
        <v>40995</v>
      </c>
      <c r="B317">
        <v>250</v>
      </c>
    </row>
    <row r="318" spans="1:2" x14ac:dyDescent="0.35">
      <c r="A318" s="1">
        <v>40995</v>
      </c>
      <c r="B318">
        <v>150</v>
      </c>
    </row>
    <row r="319" spans="1:2" x14ac:dyDescent="0.35">
      <c r="A319" s="1">
        <v>40995</v>
      </c>
      <c r="B319">
        <v>50</v>
      </c>
    </row>
    <row r="320" spans="1:2" x14ac:dyDescent="0.35">
      <c r="A320" s="1">
        <v>40995</v>
      </c>
      <c r="B320">
        <v>100</v>
      </c>
    </row>
    <row r="321" spans="1:2" x14ac:dyDescent="0.35">
      <c r="A321" s="1">
        <v>40995</v>
      </c>
      <c r="B321">
        <v>100</v>
      </c>
    </row>
    <row r="322" spans="1:2" x14ac:dyDescent="0.35">
      <c r="A322" s="1">
        <v>40995</v>
      </c>
      <c r="B322">
        <v>-150</v>
      </c>
    </row>
    <row r="323" spans="1:2" x14ac:dyDescent="0.35">
      <c r="A323" s="1">
        <v>41015</v>
      </c>
      <c r="B323">
        <v>-225</v>
      </c>
    </row>
    <row r="324" spans="1:2" x14ac:dyDescent="0.35">
      <c r="A324" s="1">
        <v>41017</v>
      </c>
      <c r="B324">
        <v>200</v>
      </c>
    </row>
    <row r="325" spans="1:2" x14ac:dyDescent="0.35">
      <c r="A325" s="1">
        <v>41036</v>
      </c>
      <c r="B325">
        <v>25</v>
      </c>
    </row>
    <row r="326" spans="1:2" x14ac:dyDescent="0.35">
      <c r="A326" s="1">
        <v>41036</v>
      </c>
      <c r="B326">
        <v>100</v>
      </c>
    </row>
    <row r="327" spans="1:2" x14ac:dyDescent="0.35">
      <c r="A327" s="1">
        <v>41050</v>
      </c>
      <c r="B327">
        <v>75</v>
      </c>
    </row>
    <row r="328" spans="1:2" x14ac:dyDescent="0.35">
      <c r="A328" s="1">
        <v>41059</v>
      </c>
      <c r="B328">
        <v>450</v>
      </c>
    </row>
    <row r="329" spans="1:2" x14ac:dyDescent="0.35">
      <c r="A329" s="1">
        <v>41059</v>
      </c>
      <c r="B329">
        <v>100</v>
      </c>
    </row>
    <row r="330" spans="1:2" x14ac:dyDescent="0.35">
      <c r="A330" s="1">
        <v>41059</v>
      </c>
      <c r="B330">
        <v>-275</v>
      </c>
    </row>
    <row r="331" spans="1:2" x14ac:dyDescent="0.35">
      <c r="A331" s="1">
        <v>41101</v>
      </c>
      <c r="B331">
        <v>1050</v>
      </c>
    </row>
    <row r="332" spans="1:2" x14ac:dyDescent="0.35">
      <c r="A332" s="1">
        <v>41101</v>
      </c>
      <c r="B332">
        <v>550</v>
      </c>
    </row>
    <row r="333" spans="1:2" x14ac:dyDescent="0.35">
      <c r="A333" s="1">
        <v>41101</v>
      </c>
      <c r="B333">
        <v>400</v>
      </c>
    </row>
    <row r="334" spans="1:2" x14ac:dyDescent="0.35">
      <c r="A334" s="1">
        <v>41101</v>
      </c>
      <c r="B334">
        <v>100</v>
      </c>
    </row>
    <row r="335" spans="1:2" x14ac:dyDescent="0.35">
      <c r="A335" s="1">
        <v>41101</v>
      </c>
      <c r="B335">
        <v>500</v>
      </c>
    </row>
    <row r="336" spans="1:2" x14ac:dyDescent="0.35">
      <c r="A336" s="1">
        <v>41102</v>
      </c>
      <c r="B336">
        <v>150</v>
      </c>
    </row>
    <row r="337" spans="1:2" x14ac:dyDescent="0.35">
      <c r="A337" s="1">
        <v>41102</v>
      </c>
      <c r="B337">
        <v>800</v>
      </c>
    </row>
    <row r="338" spans="1:2" x14ac:dyDescent="0.35">
      <c r="A338" s="1">
        <v>41102</v>
      </c>
      <c r="B338">
        <v>-100</v>
      </c>
    </row>
    <row r="339" spans="1:2" x14ac:dyDescent="0.35">
      <c r="A339" s="1">
        <v>41102</v>
      </c>
      <c r="B339">
        <v>-50</v>
      </c>
    </row>
    <row r="340" spans="1:2" x14ac:dyDescent="0.35">
      <c r="A340" s="1">
        <v>41103</v>
      </c>
      <c r="B340">
        <v>100</v>
      </c>
    </row>
    <row r="341" spans="1:2" x14ac:dyDescent="0.35">
      <c r="A341" s="1">
        <v>41103</v>
      </c>
      <c r="B341">
        <v>900</v>
      </c>
    </row>
    <row r="342" spans="1:2" x14ac:dyDescent="0.35">
      <c r="A342" s="1">
        <v>41129</v>
      </c>
      <c r="B342">
        <v>1050</v>
      </c>
    </row>
    <row r="343" spans="1:2" x14ac:dyDescent="0.35">
      <c r="A343" s="1">
        <v>41137</v>
      </c>
      <c r="B343">
        <v>100</v>
      </c>
    </row>
    <row r="344" spans="1:2" x14ac:dyDescent="0.35">
      <c r="A344" s="1">
        <v>41142</v>
      </c>
      <c r="B344">
        <v>250</v>
      </c>
    </row>
    <row r="345" spans="1:2" x14ac:dyDescent="0.35">
      <c r="A345" s="1">
        <v>41142</v>
      </c>
      <c r="B345">
        <v>100</v>
      </c>
    </row>
    <row r="346" spans="1:2" x14ac:dyDescent="0.35">
      <c r="A346" s="1">
        <v>41145</v>
      </c>
      <c r="B346">
        <v>150</v>
      </c>
    </row>
    <row r="347" spans="1:2" x14ac:dyDescent="0.35">
      <c r="A347" s="1">
        <v>41145</v>
      </c>
      <c r="B347">
        <v>300</v>
      </c>
    </row>
    <row r="348" spans="1:2" x14ac:dyDescent="0.35">
      <c r="A348" s="1">
        <v>41145</v>
      </c>
      <c r="B348">
        <v>500</v>
      </c>
    </row>
    <row r="349" spans="1:2" x14ac:dyDescent="0.35">
      <c r="A349" s="1">
        <v>41145</v>
      </c>
      <c r="B349">
        <v>250</v>
      </c>
    </row>
    <row r="350" spans="1:2" x14ac:dyDescent="0.35">
      <c r="A350" s="1">
        <v>41145</v>
      </c>
      <c r="B350">
        <v>750</v>
      </c>
    </row>
    <row r="351" spans="1:2" x14ac:dyDescent="0.35">
      <c r="A351" s="1">
        <v>41145</v>
      </c>
      <c r="B351">
        <v>1300</v>
      </c>
    </row>
    <row r="352" spans="1:2" x14ac:dyDescent="0.35">
      <c r="A352" s="1">
        <v>41145</v>
      </c>
      <c r="B352">
        <v>550</v>
      </c>
    </row>
    <row r="353" spans="1:2" x14ac:dyDescent="0.35">
      <c r="A353" s="1">
        <v>41145</v>
      </c>
      <c r="B353">
        <v>425</v>
      </c>
    </row>
    <row r="354" spans="1:2" x14ac:dyDescent="0.35">
      <c r="A354" s="1">
        <v>41182</v>
      </c>
      <c r="B354">
        <v>150</v>
      </c>
    </row>
    <row r="355" spans="1:2" x14ac:dyDescent="0.35">
      <c r="A355" s="1">
        <v>41182</v>
      </c>
      <c r="B355">
        <v>200</v>
      </c>
    </row>
    <row r="356" spans="1:2" x14ac:dyDescent="0.35">
      <c r="A356" s="1">
        <v>41182</v>
      </c>
      <c r="B356">
        <v>500</v>
      </c>
    </row>
    <row r="357" spans="1:2" x14ac:dyDescent="0.35">
      <c r="A357" s="1">
        <v>41182</v>
      </c>
      <c r="B357">
        <v>50</v>
      </c>
    </row>
    <row r="358" spans="1:2" x14ac:dyDescent="0.35">
      <c r="A358" s="1">
        <v>41182</v>
      </c>
      <c r="B358">
        <v>800</v>
      </c>
    </row>
    <row r="359" spans="1:2" x14ac:dyDescent="0.35">
      <c r="A359" s="1">
        <v>41182</v>
      </c>
      <c r="B359">
        <v>1050</v>
      </c>
    </row>
    <row r="360" spans="1:2" x14ac:dyDescent="0.35">
      <c r="A360" s="1">
        <v>41182</v>
      </c>
      <c r="B360">
        <v>400</v>
      </c>
    </row>
    <row r="361" spans="1:2" x14ac:dyDescent="0.35">
      <c r="A361" s="1">
        <v>41182</v>
      </c>
      <c r="B361">
        <v>800</v>
      </c>
    </row>
    <row r="362" spans="1:2" x14ac:dyDescent="0.35">
      <c r="A362" s="1">
        <v>41182</v>
      </c>
      <c r="B362">
        <v>1050</v>
      </c>
    </row>
    <row r="363" spans="1:2" x14ac:dyDescent="0.35">
      <c r="A363" s="1">
        <v>41182</v>
      </c>
      <c r="B363">
        <v>500</v>
      </c>
    </row>
    <row r="364" spans="1:2" x14ac:dyDescent="0.35">
      <c r="A364" s="1">
        <v>41182</v>
      </c>
      <c r="B364">
        <v>1050</v>
      </c>
    </row>
    <row r="365" spans="1:2" x14ac:dyDescent="0.35">
      <c r="A365" s="1">
        <v>41182</v>
      </c>
      <c r="B365">
        <v>1050</v>
      </c>
    </row>
    <row r="366" spans="1:2" x14ac:dyDescent="0.35">
      <c r="A366" s="1">
        <v>41184</v>
      </c>
      <c r="B366">
        <v>150</v>
      </c>
    </row>
    <row r="367" spans="1:2" x14ac:dyDescent="0.35">
      <c r="A367" s="1">
        <v>41218</v>
      </c>
      <c r="B367">
        <v>125</v>
      </c>
    </row>
    <row r="368" spans="1:2" x14ac:dyDescent="0.35">
      <c r="A368" s="1">
        <v>41218</v>
      </c>
      <c r="B368">
        <v>125</v>
      </c>
    </row>
    <row r="369" spans="1:2" x14ac:dyDescent="0.35">
      <c r="A369" s="1">
        <v>41218</v>
      </c>
      <c r="B369">
        <v>-75</v>
      </c>
    </row>
    <row r="370" spans="1:2" x14ac:dyDescent="0.35">
      <c r="A370" s="1">
        <v>41218</v>
      </c>
      <c r="B370">
        <v>400</v>
      </c>
    </row>
    <row r="371" spans="1:2" x14ac:dyDescent="0.35">
      <c r="A371" s="1">
        <v>41218</v>
      </c>
      <c r="B371">
        <v>200</v>
      </c>
    </row>
    <row r="372" spans="1:2" x14ac:dyDescent="0.35">
      <c r="A372" s="1">
        <v>41218</v>
      </c>
      <c r="B372">
        <v>700</v>
      </c>
    </row>
    <row r="373" spans="1:2" x14ac:dyDescent="0.35">
      <c r="A373" s="1">
        <v>41218</v>
      </c>
      <c r="B373">
        <v>1050</v>
      </c>
    </row>
    <row r="374" spans="1:2" x14ac:dyDescent="0.35">
      <c r="A374" s="1">
        <v>41218</v>
      </c>
      <c r="B374">
        <v>100</v>
      </c>
    </row>
    <row r="375" spans="1:2" x14ac:dyDescent="0.35">
      <c r="A375" s="1">
        <v>41218</v>
      </c>
      <c r="B375">
        <v>-75</v>
      </c>
    </row>
    <row r="376" spans="1:2" x14ac:dyDescent="0.35">
      <c r="A376" s="1">
        <v>41223</v>
      </c>
      <c r="B376">
        <v>75</v>
      </c>
    </row>
    <row r="377" spans="1:2" x14ac:dyDescent="0.35">
      <c r="A377" s="1">
        <v>41223</v>
      </c>
      <c r="B377">
        <v>50</v>
      </c>
    </row>
    <row r="378" spans="1:2" x14ac:dyDescent="0.35">
      <c r="A378" s="1">
        <v>41223</v>
      </c>
      <c r="B378">
        <v>100</v>
      </c>
    </row>
    <row r="379" spans="1:2" x14ac:dyDescent="0.35">
      <c r="A379" s="1">
        <v>41223</v>
      </c>
      <c r="B379">
        <v>150</v>
      </c>
    </row>
    <row r="380" spans="1:2" x14ac:dyDescent="0.35">
      <c r="A380" s="1">
        <v>41223</v>
      </c>
      <c r="B380">
        <v>400</v>
      </c>
    </row>
    <row r="381" spans="1:2" x14ac:dyDescent="0.35">
      <c r="A381" s="1">
        <v>41223</v>
      </c>
      <c r="B381">
        <v>100</v>
      </c>
    </row>
    <row r="382" spans="1:2" x14ac:dyDescent="0.35">
      <c r="A382" s="1">
        <v>41223</v>
      </c>
      <c r="B382">
        <v>150</v>
      </c>
    </row>
    <row r="383" spans="1:2" x14ac:dyDescent="0.35">
      <c r="A383" s="1">
        <v>41223</v>
      </c>
      <c r="B383">
        <v>200</v>
      </c>
    </row>
    <row r="384" spans="1:2" x14ac:dyDescent="0.35">
      <c r="A384" s="1">
        <v>41223</v>
      </c>
      <c r="B384">
        <v>250</v>
      </c>
    </row>
    <row r="385" spans="1:2" x14ac:dyDescent="0.35">
      <c r="A385" s="1">
        <v>41223</v>
      </c>
      <c r="B385">
        <v>100</v>
      </c>
    </row>
    <row r="386" spans="1:2" x14ac:dyDescent="0.35">
      <c r="A386" s="1">
        <v>41223</v>
      </c>
      <c r="B386">
        <v>200</v>
      </c>
    </row>
    <row r="387" spans="1:2" x14ac:dyDescent="0.35">
      <c r="A387" s="1">
        <v>41223</v>
      </c>
      <c r="B387">
        <v>100</v>
      </c>
    </row>
    <row r="388" spans="1:2" x14ac:dyDescent="0.35">
      <c r="A388" s="1">
        <v>41223</v>
      </c>
      <c r="B388">
        <v>200</v>
      </c>
    </row>
    <row r="389" spans="1:2" x14ac:dyDescent="0.35">
      <c r="A389" s="1">
        <v>41223</v>
      </c>
      <c r="B389">
        <v>50</v>
      </c>
    </row>
    <row r="390" spans="1:2" x14ac:dyDescent="0.35">
      <c r="A390" s="1">
        <v>41223</v>
      </c>
      <c r="B390">
        <v>150</v>
      </c>
    </row>
    <row r="391" spans="1:2" x14ac:dyDescent="0.35">
      <c r="A391" s="1">
        <v>41223</v>
      </c>
      <c r="B391">
        <v>150</v>
      </c>
    </row>
    <row r="392" spans="1:2" x14ac:dyDescent="0.35">
      <c r="A392" s="1">
        <v>41223</v>
      </c>
      <c r="B392">
        <v>150</v>
      </c>
    </row>
    <row r="393" spans="1:2" x14ac:dyDescent="0.35">
      <c r="A393" s="1">
        <v>41223</v>
      </c>
      <c r="B393">
        <v>150</v>
      </c>
    </row>
    <row r="394" spans="1:2" x14ac:dyDescent="0.35">
      <c r="A394" s="1">
        <v>41224</v>
      </c>
      <c r="B394">
        <v>100</v>
      </c>
    </row>
    <row r="395" spans="1:2" x14ac:dyDescent="0.35">
      <c r="A395" s="1">
        <v>41224</v>
      </c>
      <c r="B395">
        <v>100</v>
      </c>
    </row>
    <row r="396" spans="1:2" x14ac:dyDescent="0.35">
      <c r="A396" s="1">
        <v>41224</v>
      </c>
      <c r="B396">
        <v>100</v>
      </c>
    </row>
    <row r="397" spans="1:2" x14ac:dyDescent="0.35">
      <c r="A397" s="1">
        <v>41224</v>
      </c>
      <c r="B397">
        <v>500</v>
      </c>
    </row>
    <row r="398" spans="1:2" x14ac:dyDescent="0.35">
      <c r="A398" s="1">
        <v>41224</v>
      </c>
      <c r="B398">
        <v>500</v>
      </c>
    </row>
    <row r="399" spans="1:2" x14ac:dyDescent="0.35">
      <c r="A399" s="1">
        <v>41224</v>
      </c>
      <c r="B399">
        <v>400</v>
      </c>
    </row>
    <row r="400" spans="1:2" x14ac:dyDescent="0.35">
      <c r="A400" s="1">
        <v>41224</v>
      </c>
      <c r="B400">
        <v>-25</v>
      </c>
    </row>
    <row r="401" spans="1:2" x14ac:dyDescent="0.35">
      <c r="A401" s="1">
        <v>41240</v>
      </c>
      <c r="B401">
        <v>450</v>
      </c>
    </row>
    <row r="402" spans="1:2" x14ac:dyDescent="0.35">
      <c r="A402" s="1">
        <v>41246</v>
      </c>
      <c r="B402">
        <v>750</v>
      </c>
    </row>
    <row r="403" spans="1:2" x14ac:dyDescent="0.35">
      <c r="A403" s="1">
        <v>41247</v>
      </c>
      <c r="B403">
        <v>350</v>
      </c>
    </row>
    <row r="404" spans="1:2" x14ac:dyDescent="0.35">
      <c r="A404" s="1">
        <v>41247</v>
      </c>
      <c r="B404">
        <v>450</v>
      </c>
    </row>
    <row r="405" spans="1:2" x14ac:dyDescent="0.35">
      <c r="A405" s="1">
        <v>41247</v>
      </c>
      <c r="B405">
        <v>225</v>
      </c>
    </row>
    <row r="406" spans="1:2" x14ac:dyDescent="0.35">
      <c r="A406" s="1">
        <v>41247</v>
      </c>
      <c r="B406">
        <v>400</v>
      </c>
    </row>
    <row r="407" spans="1:2" x14ac:dyDescent="0.35">
      <c r="A407" s="1">
        <v>41247</v>
      </c>
      <c r="B407">
        <v>1050</v>
      </c>
    </row>
    <row r="408" spans="1:2" x14ac:dyDescent="0.35">
      <c r="A408" s="1">
        <v>41247</v>
      </c>
      <c r="B408">
        <v>500</v>
      </c>
    </row>
    <row r="409" spans="1:2" x14ac:dyDescent="0.35">
      <c r="A409" s="1">
        <v>41247</v>
      </c>
      <c r="B409">
        <v>1050</v>
      </c>
    </row>
    <row r="410" spans="1:2" x14ac:dyDescent="0.35">
      <c r="A410" s="1">
        <v>41247</v>
      </c>
      <c r="B410">
        <v>650</v>
      </c>
    </row>
    <row r="411" spans="1:2" x14ac:dyDescent="0.35">
      <c r="A411" s="1">
        <v>41247</v>
      </c>
      <c r="B411">
        <v>600</v>
      </c>
    </row>
    <row r="412" spans="1:2" x14ac:dyDescent="0.35">
      <c r="A412" s="1">
        <v>41247</v>
      </c>
      <c r="B412">
        <v>500</v>
      </c>
    </row>
    <row r="413" spans="1:2" x14ac:dyDescent="0.35">
      <c r="A413" s="1">
        <v>41247</v>
      </c>
      <c r="B413">
        <v>375</v>
      </c>
    </row>
    <row r="414" spans="1:2" x14ac:dyDescent="0.35">
      <c r="A414" s="1">
        <v>41247</v>
      </c>
      <c r="B414">
        <v>300</v>
      </c>
    </row>
    <row r="415" spans="1:2" x14ac:dyDescent="0.35">
      <c r="A415" s="1">
        <v>41247</v>
      </c>
      <c r="B415">
        <v>-50</v>
      </c>
    </row>
    <row r="416" spans="1:2" x14ac:dyDescent="0.35">
      <c r="A416" s="1">
        <v>41247</v>
      </c>
      <c r="B416">
        <v>300</v>
      </c>
    </row>
    <row r="417" spans="1:2" x14ac:dyDescent="0.35">
      <c r="A417" s="1">
        <v>41247</v>
      </c>
      <c r="B417">
        <v>250</v>
      </c>
    </row>
    <row r="418" spans="1:2" x14ac:dyDescent="0.35">
      <c r="A418" s="1">
        <v>41247</v>
      </c>
      <c r="B418">
        <v>550</v>
      </c>
    </row>
    <row r="419" spans="1:2" x14ac:dyDescent="0.35">
      <c r="A419" s="1">
        <v>41247</v>
      </c>
      <c r="B419">
        <v>175</v>
      </c>
    </row>
    <row r="420" spans="1:2" x14ac:dyDescent="0.35">
      <c r="A420" s="1">
        <v>41247</v>
      </c>
      <c r="B420">
        <v>1050</v>
      </c>
    </row>
    <row r="421" spans="1:2" x14ac:dyDescent="0.35">
      <c r="A421" s="1">
        <v>41247</v>
      </c>
      <c r="B421">
        <v>1050</v>
      </c>
    </row>
    <row r="422" spans="1:2" x14ac:dyDescent="0.35">
      <c r="A422" s="1">
        <v>41247</v>
      </c>
      <c r="B422">
        <v>600</v>
      </c>
    </row>
    <row r="423" spans="1:2" x14ac:dyDescent="0.35">
      <c r="A423" s="1">
        <v>41248</v>
      </c>
      <c r="B423">
        <v>300</v>
      </c>
    </row>
    <row r="424" spans="1:2" x14ac:dyDescent="0.35">
      <c r="A424" s="1">
        <v>41248</v>
      </c>
      <c r="B424">
        <v>1050</v>
      </c>
    </row>
    <row r="425" spans="1:2" x14ac:dyDescent="0.35">
      <c r="A425" s="1">
        <v>41248</v>
      </c>
      <c r="B425">
        <v>250</v>
      </c>
    </row>
    <row r="426" spans="1:2" x14ac:dyDescent="0.35">
      <c r="A426" s="1">
        <v>41248</v>
      </c>
      <c r="B426">
        <v>1050</v>
      </c>
    </row>
    <row r="427" spans="1:2" x14ac:dyDescent="0.35">
      <c r="A427" s="1">
        <v>41248</v>
      </c>
      <c r="B427">
        <v>100</v>
      </c>
    </row>
    <row r="428" spans="1:2" x14ac:dyDescent="0.35">
      <c r="A428" s="1">
        <v>41248</v>
      </c>
      <c r="B428">
        <v>300</v>
      </c>
    </row>
    <row r="429" spans="1:2" x14ac:dyDescent="0.35">
      <c r="A429" s="1">
        <v>41248</v>
      </c>
      <c r="B429">
        <v>150</v>
      </c>
    </row>
    <row r="430" spans="1:2" x14ac:dyDescent="0.35">
      <c r="A430" s="1">
        <v>41248</v>
      </c>
      <c r="B430">
        <v>150</v>
      </c>
    </row>
    <row r="431" spans="1:2" x14ac:dyDescent="0.35">
      <c r="A431" s="1">
        <v>41248</v>
      </c>
      <c r="B431">
        <v>300</v>
      </c>
    </row>
    <row r="432" spans="1:2" x14ac:dyDescent="0.35">
      <c r="A432" s="1">
        <v>41248</v>
      </c>
      <c r="B432">
        <v>400</v>
      </c>
    </row>
    <row r="433" spans="1:2" x14ac:dyDescent="0.35">
      <c r="A433" s="1">
        <v>41248</v>
      </c>
      <c r="B433">
        <v>-100</v>
      </c>
    </row>
    <row r="434" spans="1:2" x14ac:dyDescent="0.35">
      <c r="A434" s="1">
        <v>41248</v>
      </c>
      <c r="B434">
        <v>600</v>
      </c>
    </row>
    <row r="435" spans="1:2" x14ac:dyDescent="0.35">
      <c r="A435" s="1">
        <v>41248</v>
      </c>
      <c r="B435">
        <v>400</v>
      </c>
    </row>
    <row r="436" spans="1:2" x14ac:dyDescent="0.35">
      <c r="A436" s="1">
        <v>41252</v>
      </c>
      <c r="B436">
        <v>1050</v>
      </c>
    </row>
    <row r="437" spans="1:2" x14ac:dyDescent="0.35">
      <c r="A437" s="1">
        <v>41252</v>
      </c>
      <c r="B437">
        <v>1050</v>
      </c>
    </row>
    <row r="438" spans="1:2" x14ac:dyDescent="0.35">
      <c r="A438" s="1">
        <v>41252</v>
      </c>
      <c r="B438">
        <v>1050</v>
      </c>
    </row>
    <row r="439" spans="1:2" x14ac:dyDescent="0.35">
      <c r="A439" s="1">
        <v>41252</v>
      </c>
      <c r="B439">
        <v>1050</v>
      </c>
    </row>
    <row r="440" spans="1:2" x14ac:dyDescent="0.35">
      <c r="A440" s="1">
        <v>41252</v>
      </c>
      <c r="B440">
        <v>2100</v>
      </c>
    </row>
    <row r="441" spans="1:2" x14ac:dyDescent="0.35">
      <c r="A441" s="1">
        <v>41252</v>
      </c>
      <c r="B441">
        <v>500</v>
      </c>
    </row>
    <row r="442" spans="1:2" x14ac:dyDescent="0.35">
      <c r="A442" s="1">
        <v>41252</v>
      </c>
      <c r="B442">
        <v>1050</v>
      </c>
    </row>
    <row r="443" spans="1:2" x14ac:dyDescent="0.35">
      <c r="A443" s="1">
        <v>41252</v>
      </c>
      <c r="B443">
        <v>1050</v>
      </c>
    </row>
    <row r="444" spans="1:2" x14ac:dyDescent="0.35">
      <c r="A444" s="1">
        <v>41252</v>
      </c>
      <c r="B444">
        <v>450</v>
      </c>
    </row>
    <row r="445" spans="1:2" x14ac:dyDescent="0.35">
      <c r="A445" s="1">
        <v>41252</v>
      </c>
      <c r="B445">
        <v>1050</v>
      </c>
    </row>
    <row r="446" spans="1:2" x14ac:dyDescent="0.35">
      <c r="A446" s="1">
        <v>41252</v>
      </c>
      <c r="B446">
        <v>150</v>
      </c>
    </row>
    <row r="447" spans="1:2" x14ac:dyDescent="0.35">
      <c r="A447" s="1">
        <v>41252</v>
      </c>
      <c r="B447">
        <v>400</v>
      </c>
    </row>
    <row r="448" spans="1:2" x14ac:dyDescent="0.35">
      <c r="A448" s="1">
        <v>41253</v>
      </c>
      <c r="B448">
        <v>600</v>
      </c>
    </row>
    <row r="449" spans="1:2" x14ac:dyDescent="0.35">
      <c r="A449" s="1">
        <v>41253</v>
      </c>
      <c r="B449">
        <v>500</v>
      </c>
    </row>
    <row r="450" spans="1:2" x14ac:dyDescent="0.35">
      <c r="A450" s="1">
        <v>41253</v>
      </c>
      <c r="B450">
        <v>875</v>
      </c>
    </row>
    <row r="451" spans="1:2" x14ac:dyDescent="0.35">
      <c r="A451" s="1">
        <v>41253</v>
      </c>
      <c r="B451">
        <v>350</v>
      </c>
    </row>
    <row r="452" spans="1:2" x14ac:dyDescent="0.35">
      <c r="A452" s="1">
        <v>41253</v>
      </c>
      <c r="B452">
        <v>500</v>
      </c>
    </row>
    <row r="453" spans="1:2" x14ac:dyDescent="0.35">
      <c r="A453" s="1">
        <v>41253</v>
      </c>
      <c r="B453">
        <v>500</v>
      </c>
    </row>
    <row r="454" spans="1:2" x14ac:dyDescent="0.35">
      <c r="A454" s="1">
        <v>41253</v>
      </c>
      <c r="B454">
        <v>1050</v>
      </c>
    </row>
    <row r="455" spans="1:2" x14ac:dyDescent="0.35">
      <c r="A455" s="1">
        <v>41253</v>
      </c>
      <c r="B455">
        <v>1500</v>
      </c>
    </row>
    <row r="456" spans="1:2" x14ac:dyDescent="0.35">
      <c r="A456" s="1">
        <v>41253</v>
      </c>
      <c r="B456">
        <v>1050</v>
      </c>
    </row>
    <row r="457" spans="1:2" x14ac:dyDescent="0.35">
      <c r="A457" s="1">
        <v>41253</v>
      </c>
      <c r="B457">
        <v>500</v>
      </c>
    </row>
    <row r="458" spans="1:2" x14ac:dyDescent="0.35">
      <c r="A458" s="1">
        <v>41253</v>
      </c>
      <c r="B458">
        <v>350</v>
      </c>
    </row>
    <row r="459" spans="1:2" x14ac:dyDescent="0.35">
      <c r="A459" s="1">
        <v>41253</v>
      </c>
      <c r="B459">
        <v>-100</v>
      </c>
    </row>
    <row r="460" spans="1:2" x14ac:dyDescent="0.35">
      <c r="A460" s="1">
        <v>41253</v>
      </c>
      <c r="B460">
        <v>100</v>
      </c>
    </row>
    <row r="461" spans="1:2" x14ac:dyDescent="0.35">
      <c r="A461" s="1">
        <v>41253</v>
      </c>
      <c r="B461">
        <v>150</v>
      </c>
    </row>
    <row r="462" spans="1:2" x14ac:dyDescent="0.35">
      <c r="A462" s="1">
        <v>41256</v>
      </c>
      <c r="B462">
        <v>100</v>
      </c>
    </row>
    <row r="463" spans="1:2" x14ac:dyDescent="0.35">
      <c r="A463" s="1">
        <v>41263</v>
      </c>
      <c r="B463">
        <v>1050</v>
      </c>
    </row>
    <row r="464" spans="1:2" x14ac:dyDescent="0.35">
      <c r="A464" s="1">
        <v>41263</v>
      </c>
      <c r="B464">
        <v>1050</v>
      </c>
    </row>
    <row r="465" spans="1:2" x14ac:dyDescent="0.35">
      <c r="A465" s="1">
        <v>41263</v>
      </c>
      <c r="B465">
        <v>500</v>
      </c>
    </row>
    <row r="466" spans="1:2" x14ac:dyDescent="0.35">
      <c r="A466" s="1">
        <v>41263</v>
      </c>
      <c r="B466">
        <v>225</v>
      </c>
    </row>
    <row r="467" spans="1:2" x14ac:dyDescent="0.35">
      <c r="A467" s="1">
        <v>41263</v>
      </c>
      <c r="B467">
        <v>400</v>
      </c>
    </row>
    <row r="468" spans="1:2" x14ac:dyDescent="0.35">
      <c r="A468" s="1">
        <v>41263</v>
      </c>
      <c r="B468">
        <v>500</v>
      </c>
    </row>
    <row r="469" spans="1:2" x14ac:dyDescent="0.35">
      <c r="A469" s="1">
        <v>41263</v>
      </c>
      <c r="B469">
        <v>1050</v>
      </c>
    </row>
    <row r="470" spans="1:2" x14ac:dyDescent="0.35">
      <c r="A470" s="1">
        <v>41263</v>
      </c>
      <c r="B470">
        <v>250</v>
      </c>
    </row>
    <row r="471" spans="1:2" x14ac:dyDescent="0.35">
      <c r="A471" s="1">
        <v>41263</v>
      </c>
      <c r="B471">
        <v>-200</v>
      </c>
    </row>
    <row r="472" spans="1:2" x14ac:dyDescent="0.35">
      <c r="A472" s="1">
        <v>41263</v>
      </c>
      <c r="B472">
        <v>725</v>
      </c>
    </row>
    <row r="473" spans="1:2" x14ac:dyDescent="0.35">
      <c r="A473" s="1">
        <v>41263</v>
      </c>
      <c r="B473">
        <v>2100</v>
      </c>
    </row>
    <row r="474" spans="1:2" x14ac:dyDescent="0.35">
      <c r="A474" s="1">
        <v>41263</v>
      </c>
      <c r="B474">
        <v>1550</v>
      </c>
    </row>
    <row r="475" spans="1:2" x14ac:dyDescent="0.35">
      <c r="A475" s="1">
        <v>41263</v>
      </c>
      <c r="B475">
        <v>600</v>
      </c>
    </row>
    <row r="476" spans="1:2" x14ac:dyDescent="0.35">
      <c r="A476" s="1">
        <v>41263</v>
      </c>
      <c r="B476">
        <v>1350</v>
      </c>
    </row>
    <row r="477" spans="1:2" x14ac:dyDescent="0.35">
      <c r="A477" s="1">
        <v>41263</v>
      </c>
      <c r="B477">
        <v>300</v>
      </c>
    </row>
    <row r="478" spans="1:2" x14ac:dyDescent="0.35">
      <c r="A478" s="1">
        <v>41263</v>
      </c>
      <c r="B478">
        <v>1250</v>
      </c>
    </row>
    <row r="479" spans="1:2" x14ac:dyDescent="0.35">
      <c r="A479" s="1">
        <v>41263</v>
      </c>
      <c r="B479">
        <v>550</v>
      </c>
    </row>
    <row r="480" spans="1:2" x14ac:dyDescent="0.35">
      <c r="A480" s="1">
        <v>41263</v>
      </c>
      <c r="B480">
        <v>300</v>
      </c>
    </row>
    <row r="481" spans="1:2" x14ac:dyDescent="0.35">
      <c r="A481" s="1">
        <v>41263</v>
      </c>
      <c r="B481">
        <v>1200</v>
      </c>
    </row>
    <row r="482" spans="1:2" x14ac:dyDescent="0.35">
      <c r="A482" s="1">
        <v>41263</v>
      </c>
      <c r="B482">
        <v>600</v>
      </c>
    </row>
    <row r="483" spans="1:2" x14ac:dyDescent="0.35">
      <c r="A483" s="1">
        <v>41263</v>
      </c>
      <c r="B483">
        <v>525</v>
      </c>
    </row>
    <row r="484" spans="1:2" x14ac:dyDescent="0.35">
      <c r="A484" s="1">
        <v>41263</v>
      </c>
      <c r="B484">
        <v>200</v>
      </c>
    </row>
    <row r="485" spans="1:2" x14ac:dyDescent="0.35">
      <c r="A485" s="1">
        <v>41263</v>
      </c>
      <c r="B485">
        <v>75</v>
      </c>
    </row>
    <row r="486" spans="1:2" x14ac:dyDescent="0.35">
      <c r="A486" s="1">
        <v>41263</v>
      </c>
      <c r="B486">
        <v>-50</v>
      </c>
    </row>
    <row r="487" spans="1:2" x14ac:dyDescent="0.35">
      <c r="A487" s="1">
        <v>41263</v>
      </c>
      <c r="B487">
        <v>200</v>
      </c>
    </row>
    <row r="488" spans="1:2" x14ac:dyDescent="0.35">
      <c r="A488" s="1">
        <v>41263</v>
      </c>
      <c r="B488">
        <v>175</v>
      </c>
    </row>
    <row r="489" spans="1:2" x14ac:dyDescent="0.35">
      <c r="A489" s="1">
        <v>41263</v>
      </c>
      <c r="B489">
        <v>25</v>
      </c>
    </row>
    <row r="490" spans="1:2" x14ac:dyDescent="0.35">
      <c r="A490" s="1">
        <v>41263</v>
      </c>
      <c r="B490">
        <v>250</v>
      </c>
    </row>
    <row r="491" spans="1:2" x14ac:dyDescent="0.35">
      <c r="A491" s="1">
        <v>41263</v>
      </c>
      <c r="B491">
        <v>250</v>
      </c>
    </row>
    <row r="492" spans="1:2" x14ac:dyDescent="0.35">
      <c r="A492" s="1">
        <v>41263</v>
      </c>
      <c r="B492">
        <v>300</v>
      </c>
    </row>
    <row r="493" spans="1:2" x14ac:dyDescent="0.35">
      <c r="A493" s="1">
        <v>41263</v>
      </c>
      <c r="B493">
        <v>150</v>
      </c>
    </row>
    <row r="494" spans="1:2" x14ac:dyDescent="0.35">
      <c r="A494" s="1">
        <v>41263</v>
      </c>
      <c r="B494">
        <v>200</v>
      </c>
    </row>
    <row r="495" spans="1:2" x14ac:dyDescent="0.35">
      <c r="A495" s="1">
        <v>41263</v>
      </c>
      <c r="B495">
        <v>250</v>
      </c>
    </row>
    <row r="496" spans="1:2" x14ac:dyDescent="0.35">
      <c r="A496" s="1">
        <v>41263</v>
      </c>
      <c r="B496">
        <v>2100</v>
      </c>
    </row>
    <row r="497" spans="1:2" x14ac:dyDescent="0.35">
      <c r="A497" s="1">
        <v>41270</v>
      </c>
      <c r="B497">
        <v>3625</v>
      </c>
    </row>
    <row r="498" spans="1:2" x14ac:dyDescent="0.35">
      <c r="A498" s="1">
        <v>41327</v>
      </c>
      <c r="B498">
        <v>300</v>
      </c>
    </row>
    <row r="499" spans="1:2" x14ac:dyDescent="0.35">
      <c r="A499" s="1">
        <v>41327</v>
      </c>
      <c r="B499">
        <v>500</v>
      </c>
    </row>
    <row r="500" spans="1:2" x14ac:dyDescent="0.35">
      <c r="A500" s="1">
        <v>41330</v>
      </c>
      <c r="B500">
        <v>175</v>
      </c>
    </row>
    <row r="501" spans="1:2" x14ac:dyDescent="0.35">
      <c r="A501" s="1">
        <v>41355</v>
      </c>
      <c r="B501">
        <v>300</v>
      </c>
    </row>
    <row r="502" spans="1:2" x14ac:dyDescent="0.35">
      <c r="A502" s="1">
        <v>41367</v>
      </c>
      <c r="B502">
        <v>150</v>
      </c>
    </row>
    <row r="503" spans="1:2" x14ac:dyDescent="0.35">
      <c r="A503" s="1">
        <v>41367</v>
      </c>
      <c r="B503">
        <v>-100</v>
      </c>
    </row>
    <row r="504" spans="1:2" x14ac:dyDescent="0.35">
      <c r="A504" s="1">
        <v>41367</v>
      </c>
      <c r="B504">
        <v>75</v>
      </c>
    </row>
    <row r="505" spans="1:2" x14ac:dyDescent="0.35">
      <c r="A505" s="1">
        <v>41367</v>
      </c>
      <c r="B505">
        <v>100</v>
      </c>
    </row>
    <row r="506" spans="1:2" x14ac:dyDescent="0.35">
      <c r="A506" s="1">
        <v>41373</v>
      </c>
      <c r="B506">
        <v>250</v>
      </c>
    </row>
    <row r="507" spans="1:2" x14ac:dyDescent="0.35">
      <c r="A507" s="1">
        <v>41373</v>
      </c>
      <c r="B507">
        <v>475</v>
      </c>
    </row>
    <row r="508" spans="1:2" x14ac:dyDescent="0.35">
      <c r="A508" s="1">
        <v>41373</v>
      </c>
      <c r="B508">
        <v>1550</v>
      </c>
    </row>
    <row r="509" spans="1:2" x14ac:dyDescent="0.35">
      <c r="A509" s="1">
        <v>41373</v>
      </c>
      <c r="B509">
        <v>600</v>
      </c>
    </row>
    <row r="510" spans="1:2" x14ac:dyDescent="0.35">
      <c r="A510" s="1">
        <v>41373</v>
      </c>
      <c r="B510">
        <v>1050</v>
      </c>
    </row>
    <row r="511" spans="1:2" x14ac:dyDescent="0.35">
      <c r="A511" s="1">
        <v>41383</v>
      </c>
      <c r="B511">
        <v>150</v>
      </c>
    </row>
    <row r="512" spans="1:2" x14ac:dyDescent="0.35">
      <c r="A512" s="1">
        <v>41383</v>
      </c>
      <c r="B512">
        <v>600</v>
      </c>
    </row>
    <row r="513" spans="1:2" x14ac:dyDescent="0.35">
      <c r="A513" s="1">
        <v>41390</v>
      </c>
      <c r="B513">
        <v>250</v>
      </c>
    </row>
    <row r="514" spans="1:2" x14ac:dyDescent="0.35">
      <c r="A514" s="1">
        <v>41390</v>
      </c>
      <c r="B514">
        <v>25</v>
      </c>
    </row>
    <row r="515" spans="1:2" x14ac:dyDescent="0.35">
      <c r="A515" s="1">
        <v>41390</v>
      </c>
      <c r="B515">
        <v>375</v>
      </c>
    </row>
    <row r="516" spans="1:2" x14ac:dyDescent="0.35">
      <c r="A516" s="1">
        <v>41390</v>
      </c>
      <c r="B516">
        <v>350</v>
      </c>
    </row>
    <row r="517" spans="1:2" x14ac:dyDescent="0.35">
      <c r="A517" s="1">
        <v>41390</v>
      </c>
      <c r="B517">
        <v>400</v>
      </c>
    </row>
    <row r="518" spans="1:2" x14ac:dyDescent="0.35">
      <c r="A518" s="1">
        <v>41390</v>
      </c>
      <c r="B518">
        <v>1050</v>
      </c>
    </row>
    <row r="519" spans="1:2" x14ac:dyDescent="0.35">
      <c r="A519" s="1">
        <v>41390</v>
      </c>
      <c r="B519">
        <v>100</v>
      </c>
    </row>
    <row r="520" spans="1:2" x14ac:dyDescent="0.35">
      <c r="A520" s="1">
        <v>41411</v>
      </c>
      <c r="B520">
        <v>1050</v>
      </c>
    </row>
    <row r="521" spans="1:2" x14ac:dyDescent="0.35">
      <c r="A521" s="1">
        <v>41411</v>
      </c>
      <c r="B521">
        <v>50</v>
      </c>
    </row>
    <row r="522" spans="1:2" x14ac:dyDescent="0.35">
      <c r="A522" s="1">
        <v>41425</v>
      </c>
      <c r="B522">
        <v>1050</v>
      </c>
    </row>
    <row r="523" spans="1:2" x14ac:dyDescent="0.35">
      <c r="A523" s="1">
        <v>41425</v>
      </c>
      <c r="B523">
        <v>1050</v>
      </c>
    </row>
    <row r="524" spans="1:2" x14ac:dyDescent="0.35">
      <c r="A524" s="1">
        <v>41449</v>
      </c>
      <c r="B524">
        <v>500</v>
      </c>
    </row>
    <row r="525" spans="1:2" x14ac:dyDescent="0.35">
      <c r="A525" s="1">
        <v>41449</v>
      </c>
      <c r="B525">
        <v>250</v>
      </c>
    </row>
    <row r="526" spans="1:2" x14ac:dyDescent="0.35">
      <c r="A526" s="1">
        <v>41449</v>
      </c>
      <c r="B526">
        <v>150</v>
      </c>
    </row>
    <row r="527" spans="1:2" x14ac:dyDescent="0.35">
      <c r="A527" s="1">
        <v>41449</v>
      </c>
      <c r="B527">
        <v>250</v>
      </c>
    </row>
    <row r="528" spans="1:2" x14ac:dyDescent="0.35">
      <c r="A528" s="1">
        <v>41449</v>
      </c>
      <c r="B528">
        <v>1050</v>
      </c>
    </row>
    <row r="529" spans="1:2" x14ac:dyDescent="0.35">
      <c r="A529" s="1">
        <v>41449</v>
      </c>
      <c r="B529">
        <v>300</v>
      </c>
    </row>
    <row r="530" spans="1:2" x14ac:dyDescent="0.35">
      <c r="A530" s="1">
        <v>41449</v>
      </c>
      <c r="B530">
        <v>125</v>
      </c>
    </row>
    <row r="531" spans="1:2" x14ac:dyDescent="0.35">
      <c r="A531" s="1">
        <v>41449</v>
      </c>
      <c r="B531">
        <v>250</v>
      </c>
    </row>
    <row r="532" spans="1:2" x14ac:dyDescent="0.35">
      <c r="A532" s="1">
        <v>41449</v>
      </c>
      <c r="B532">
        <v>200</v>
      </c>
    </row>
    <row r="533" spans="1:2" x14ac:dyDescent="0.35">
      <c r="A533" s="1">
        <v>41449</v>
      </c>
      <c r="B533">
        <v>200</v>
      </c>
    </row>
    <row r="534" spans="1:2" x14ac:dyDescent="0.35">
      <c r="A534" s="1">
        <v>41449</v>
      </c>
      <c r="B534">
        <v>200</v>
      </c>
    </row>
    <row r="535" spans="1:2" x14ac:dyDescent="0.35">
      <c r="A535" s="1">
        <v>41449</v>
      </c>
      <c r="B535">
        <v>500</v>
      </c>
    </row>
    <row r="536" spans="1:2" x14ac:dyDescent="0.35">
      <c r="A536" s="1">
        <v>41449</v>
      </c>
      <c r="B536">
        <v>1050</v>
      </c>
    </row>
    <row r="537" spans="1:2" x14ac:dyDescent="0.35">
      <c r="A537" s="1">
        <v>41449</v>
      </c>
      <c r="B537">
        <v>1050</v>
      </c>
    </row>
    <row r="538" spans="1:2" x14ac:dyDescent="0.35">
      <c r="A538" s="1">
        <v>41449</v>
      </c>
      <c r="B538">
        <v>500</v>
      </c>
    </row>
    <row r="539" spans="1:2" x14ac:dyDescent="0.35">
      <c r="A539" s="1">
        <v>41449</v>
      </c>
      <c r="B539">
        <v>400</v>
      </c>
    </row>
    <row r="540" spans="1:2" x14ac:dyDescent="0.35">
      <c r="A540" s="1">
        <v>41449</v>
      </c>
      <c r="B540">
        <v>2100</v>
      </c>
    </row>
    <row r="541" spans="1:2" x14ac:dyDescent="0.35">
      <c r="A541" s="1">
        <v>41449</v>
      </c>
      <c r="B541">
        <v>1050</v>
      </c>
    </row>
    <row r="542" spans="1:2" x14ac:dyDescent="0.35">
      <c r="A542" s="1">
        <v>41506</v>
      </c>
      <c r="B542">
        <v>-475</v>
      </c>
    </row>
    <row r="543" spans="1:2" x14ac:dyDescent="0.35">
      <c r="A543" s="1">
        <v>41536</v>
      </c>
      <c r="B543">
        <v>25</v>
      </c>
    </row>
    <row r="544" spans="1:2" x14ac:dyDescent="0.35">
      <c r="A544" s="1">
        <v>41536</v>
      </c>
      <c r="B544">
        <v>100</v>
      </c>
    </row>
    <row r="545" spans="1:2" x14ac:dyDescent="0.35">
      <c r="A545" s="1">
        <v>41536</v>
      </c>
      <c r="B545">
        <v>500</v>
      </c>
    </row>
    <row r="546" spans="1:2" x14ac:dyDescent="0.35">
      <c r="A546" s="1">
        <v>41536</v>
      </c>
      <c r="B546">
        <v>500</v>
      </c>
    </row>
    <row r="547" spans="1:2" x14ac:dyDescent="0.35">
      <c r="A547" s="1">
        <v>41536</v>
      </c>
      <c r="B547">
        <v>500</v>
      </c>
    </row>
    <row r="548" spans="1:2" x14ac:dyDescent="0.35">
      <c r="A548" s="1">
        <v>41536</v>
      </c>
      <c r="B548">
        <v>500</v>
      </c>
    </row>
    <row r="549" spans="1:2" x14ac:dyDescent="0.35">
      <c r="A549" s="1">
        <v>41578</v>
      </c>
      <c r="B549">
        <v>100</v>
      </c>
    </row>
    <row r="550" spans="1:2" x14ac:dyDescent="0.35">
      <c r="A550" s="1">
        <v>41578</v>
      </c>
      <c r="B550">
        <v>250</v>
      </c>
    </row>
    <row r="551" spans="1:2" x14ac:dyDescent="0.35">
      <c r="A551" s="1">
        <v>41578</v>
      </c>
      <c r="B551">
        <v>100</v>
      </c>
    </row>
    <row r="552" spans="1:2" x14ac:dyDescent="0.35">
      <c r="A552" s="1">
        <v>41578</v>
      </c>
      <c r="B552">
        <v>150</v>
      </c>
    </row>
    <row r="553" spans="1:2" x14ac:dyDescent="0.35">
      <c r="A553" s="1">
        <v>41578</v>
      </c>
      <c r="B553">
        <v>200</v>
      </c>
    </row>
    <row r="554" spans="1:2" x14ac:dyDescent="0.35">
      <c r="A554" s="1">
        <v>41578</v>
      </c>
      <c r="B554">
        <v>125</v>
      </c>
    </row>
    <row r="555" spans="1:2" x14ac:dyDescent="0.35">
      <c r="A555" s="1">
        <v>41578</v>
      </c>
      <c r="B555">
        <v>75</v>
      </c>
    </row>
    <row r="556" spans="1:2" x14ac:dyDescent="0.35">
      <c r="A556" s="1">
        <v>41578</v>
      </c>
      <c r="B556">
        <v>150</v>
      </c>
    </row>
    <row r="557" spans="1:2" x14ac:dyDescent="0.35">
      <c r="A557" s="1">
        <v>41578</v>
      </c>
      <c r="B557">
        <v>100</v>
      </c>
    </row>
    <row r="558" spans="1:2" x14ac:dyDescent="0.35">
      <c r="A558" s="1">
        <v>41578</v>
      </c>
      <c r="B558">
        <v>50</v>
      </c>
    </row>
    <row r="559" spans="1:2" x14ac:dyDescent="0.35">
      <c r="A559" s="1">
        <v>41578</v>
      </c>
      <c r="B559">
        <v>100</v>
      </c>
    </row>
    <row r="560" spans="1:2" x14ac:dyDescent="0.35">
      <c r="A560" s="1">
        <v>41578</v>
      </c>
      <c r="B560">
        <v>250</v>
      </c>
    </row>
    <row r="561" spans="1:2" x14ac:dyDescent="0.35">
      <c r="A561" s="1">
        <v>41578</v>
      </c>
      <c r="B561">
        <v>100</v>
      </c>
    </row>
    <row r="562" spans="1:2" x14ac:dyDescent="0.35">
      <c r="A562" s="1">
        <v>41590</v>
      </c>
      <c r="B562">
        <v>25</v>
      </c>
    </row>
    <row r="563" spans="1:2" x14ac:dyDescent="0.35">
      <c r="A563" s="1">
        <v>41610</v>
      </c>
      <c r="B563">
        <v>50</v>
      </c>
    </row>
    <row r="564" spans="1:2" x14ac:dyDescent="0.35">
      <c r="A564" s="1">
        <v>41610</v>
      </c>
      <c r="B564">
        <v>25</v>
      </c>
    </row>
    <row r="565" spans="1:2" x14ac:dyDescent="0.35">
      <c r="A565" s="1">
        <v>41610</v>
      </c>
      <c r="B565">
        <v>100</v>
      </c>
    </row>
    <row r="566" spans="1:2" x14ac:dyDescent="0.35">
      <c r="A566" s="1">
        <v>41610</v>
      </c>
      <c r="B566">
        <v>500</v>
      </c>
    </row>
    <row r="567" spans="1:2" x14ac:dyDescent="0.35">
      <c r="A567" s="1">
        <v>41610</v>
      </c>
      <c r="B567">
        <v>500</v>
      </c>
    </row>
    <row r="568" spans="1:2" x14ac:dyDescent="0.35">
      <c r="A568" s="1">
        <v>41610</v>
      </c>
      <c r="B568">
        <v>1050</v>
      </c>
    </row>
    <row r="569" spans="1:2" x14ac:dyDescent="0.35">
      <c r="A569" s="1">
        <v>41612</v>
      </c>
      <c r="B569">
        <v>500</v>
      </c>
    </row>
    <row r="570" spans="1:2" x14ac:dyDescent="0.35">
      <c r="A570" s="1">
        <v>41612</v>
      </c>
      <c r="B570">
        <v>1050</v>
      </c>
    </row>
    <row r="571" spans="1:2" x14ac:dyDescent="0.35">
      <c r="A571" s="1">
        <v>41612</v>
      </c>
      <c r="B571">
        <v>550</v>
      </c>
    </row>
    <row r="572" spans="1:2" x14ac:dyDescent="0.35">
      <c r="A572" s="1">
        <v>41612</v>
      </c>
      <c r="B572">
        <v>1050</v>
      </c>
    </row>
    <row r="573" spans="1:2" x14ac:dyDescent="0.35">
      <c r="A573" s="1">
        <v>41612</v>
      </c>
      <c r="B573">
        <v>650</v>
      </c>
    </row>
    <row r="574" spans="1:2" x14ac:dyDescent="0.35">
      <c r="A574" s="1">
        <v>41612</v>
      </c>
      <c r="B574">
        <v>1050</v>
      </c>
    </row>
    <row r="575" spans="1:2" x14ac:dyDescent="0.35">
      <c r="A575" s="1">
        <v>41612</v>
      </c>
      <c r="B575">
        <v>-575</v>
      </c>
    </row>
    <row r="576" spans="1:2" x14ac:dyDescent="0.35">
      <c r="A576" s="1">
        <v>41612</v>
      </c>
      <c r="B576">
        <v>500</v>
      </c>
    </row>
    <row r="577" spans="1:2" x14ac:dyDescent="0.35">
      <c r="A577" s="1">
        <v>41612</v>
      </c>
      <c r="B577">
        <v>1050</v>
      </c>
    </row>
    <row r="578" spans="1:2" x14ac:dyDescent="0.35">
      <c r="A578" s="1">
        <v>41612</v>
      </c>
      <c r="B578">
        <v>300</v>
      </c>
    </row>
    <row r="579" spans="1:2" x14ac:dyDescent="0.35">
      <c r="A579" s="1">
        <v>41612</v>
      </c>
      <c r="B579">
        <v>1050</v>
      </c>
    </row>
    <row r="580" spans="1:2" x14ac:dyDescent="0.35">
      <c r="A580" s="1">
        <v>41612</v>
      </c>
      <c r="B580">
        <v>1050</v>
      </c>
    </row>
    <row r="581" spans="1:2" x14ac:dyDescent="0.35">
      <c r="A581" s="1">
        <v>41617</v>
      </c>
      <c r="B581">
        <v>500</v>
      </c>
    </row>
    <row r="582" spans="1:2" x14ac:dyDescent="0.35">
      <c r="A582" s="1">
        <v>41617</v>
      </c>
      <c r="B582">
        <v>250</v>
      </c>
    </row>
    <row r="583" spans="1:2" x14ac:dyDescent="0.35">
      <c r="A583" s="1">
        <v>41618</v>
      </c>
      <c r="B583">
        <v>25</v>
      </c>
    </row>
    <row r="584" spans="1:2" x14ac:dyDescent="0.35">
      <c r="A584" s="1">
        <v>41628</v>
      </c>
      <c r="B584">
        <v>200</v>
      </c>
    </row>
    <row r="585" spans="1:2" x14ac:dyDescent="0.35">
      <c r="A585" s="1">
        <v>41628</v>
      </c>
      <c r="B585">
        <v>200</v>
      </c>
    </row>
    <row r="586" spans="1:2" x14ac:dyDescent="0.35">
      <c r="A586" s="1">
        <v>41628</v>
      </c>
      <c r="B586">
        <v>300</v>
      </c>
    </row>
    <row r="587" spans="1:2" x14ac:dyDescent="0.35">
      <c r="A587" s="1">
        <v>41628</v>
      </c>
      <c r="B587">
        <v>300</v>
      </c>
    </row>
    <row r="588" spans="1:2" x14ac:dyDescent="0.35">
      <c r="A588" s="1">
        <v>41628</v>
      </c>
      <c r="B588">
        <v>1000</v>
      </c>
    </row>
    <row r="589" spans="1:2" x14ac:dyDescent="0.35">
      <c r="A589" s="1">
        <v>41628</v>
      </c>
      <c r="B589">
        <v>1625</v>
      </c>
    </row>
    <row r="590" spans="1:2" x14ac:dyDescent="0.35">
      <c r="A590" s="1">
        <v>41628</v>
      </c>
      <c r="B590">
        <v>250</v>
      </c>
    </row>
    <row r="591" spans="1:2" x14ac:dyDescent="0.35">
      <c r="A591" s="1">
        <v>41628</v>
      </c>
      <c r="B591">
        <v>250</v>
      </c>
    </row>
    <row r="592" spans="1:2" x14ac:dyDescent="0.35">
      <c r="A592" s="1">
        <v>41628</v>
      </c>
      <c r="B592">
        <v>250</v>
      </c>
    </row>
    <row r="593" spans="1:2" x14ac:dyDescent="0.35">
      <c r="A593" s="1">
        <v>41628</v>
      </c>
      <c r="B593">
        <v>1050</v>
      </c>
    </row>
    <row r="594" spans="1:2" x14ac:dyDescent="0.35">
      <c r="A594" s="1">
        <v>41628</v>
      </c>
      <c r="B594">
        <v>750</v>
      </c>
    </row>
    <row r="595" spans="1:2" x14ac:dyDescent="0.35">
      <c r="A595" s="1">
        <v>41628</v>
      </c>
      <c r="B595">
        <v>725</v>
      </c>
    </row>
    <row r="596" spans="1:2" x14ac:dyDescent="0.35">
      <c r="A596" s="1">
        <v>41628</v>
      </c>
      <c r="B596">
        <v>600</v>
      </c>
    </row>
    <row r="597" spans="1:2" x14ac:dyDescent="0.35">
      <c r="A597" s="1">
        <v>41628</v>
      </c>
      <c r="B597">
        <v>1050</v>
      </c>
    </row>
    <row r="598" spans="1:2" x14ac:dyDescent="0.35">
      <c r="A598" s="1">
        <v>41628</v>
      </c>
      <c r="B598">
        <v>250</v>
      </c>
    </row>
    <row r="599" spans="1:2" x14ac:dyDescent="0.35">
      <c r="A599" s="1">
        <v>41628</v>
      </c>
      <c r="B599">
        <v>125</v>
      </c>
    </row>
    <row r="600" spans="1:2" x14ac:dyDescent="0.35">
      <c r="A600" s="1">
        <v>41628</v>
      </c>
      <c r="B600">
        <v>100</v>
      </c>
    </row>
    <row r="601" spans="1:2" x14ac:dyDescent="0.35">
      <c r="A601" s="1">
        <v>41628</v>
      </c>
      <c r="B601">
        <v>150</v>
      </c>
    </row>
    <row r="602" spans="1:2" x14ac:dyDescent="0.35">
      <c r="A602" s="1">
        <v>41628</v>
      </c>
      <c r="B602">
        <v>125</v>
      </c>
    </row>
    <row r="603" spans="1:2" x14ac:dyDescent="0.35">
      <c r="A603" s="1">
        <v>41628</v>
      </c>
      <c r="B603">
        <v>100</v>
      </c>
    </row>
    <row r="604" spans="1:2" x14ac:dyDescent="0.35">
      <c r="A604" s="1">
        <v>41628</v>
      </c>
      <c r="B604">
        <v>100</v>
      </c>
    </row>
    <row r="605" spans="1:2" x14ac:dyDescent="0.35">
      <c r="A605" s="1">
        <v>41628</v>
      </c>
      <c r="B605">
        <v>1050</v>
      </c>
    </row>
    <row r="606" spans="1:2" x14ac:dyDescent="0.35">
      <c r="A606" s="1">
        <v>41635</v>
      </c>
      <c r="B606">
        <v>1275</v>
      </c>
    </row>
    <row r="607" spans="1:2" x14ac:dyDescent="0.35">
      <c r="A607" s="1">
        <v>41757</v>
      </c>
      <c r="B607">
        <v>100</v>
      </c>
    </row>
    <row r="608" spans="1:2" x14ac:dyDescent="0.35">
      <c r="A608" s="1">
        <v>41757</v>
      </c>
      <c r="B608">
        <v>150</v>
      </c>
    </row>
    <row r="609" spans="1:2" x14ac:dyDescent="0.35">
      <c r="A609" s="1">
        <v>41757</v>
      </c>
      <c r="B609">
        <v>50</v>
      </c>
    </row>
    <row r="610" spans="1:2" x14ac:dyDescent="0.35">
      <c r="A610" s="1">
        <v>41834</v>
      </c>
      <c r="B610">
        <v>100</v>
      </c>
    </row>
    <row r="611" spans="1:2" x14ac:dyDescent="0.35">
      <c r="A611" s="1">
        <v>41871</v>
      </c>
      <c r="B611">
        <v>200</v>
      </c>
    </row>
    <row r="612" spans="1:2" x14ac:dyDescent="0.35">
      <c r="A612" s="1">
        <v>41871</v>
      </c>
      <c r="B612">
        <v>100</v>
      </c>
    </row>
    <row r="613" spans="1:2" x14ac:dyDescent="0.35">
      <c r="A613" s="1">
        <v>41871</v>
      </c>
      <c r="B613">
        <v>300</v>
      </c>
    </row>
    <row r="614" spans="1:2" x14ac:dyDescent="0.35">
      <c r="A614" s="1">
        <v>41871</v>
      </c>
      <c r="B614">
        <v>100</v>
      </c>
    </row>
    <row r="615" spans="1:2" x14ac:dyDescent="0.35">
      <c r="A615" s="1">
        <v>41918</v>
      </c>
      <c r="B615">
        <v>1650</v>
      </c>
    </row>
    <row r="616" spans="1:2" x14ac:dyDescent="0.35">
      <c r="A616" s="1">
        <v>41944</v>
      </c>
      <c r="B616">
        <v>1050</v>
      </c>
    </row>
    <row r="617" spans="1:2" x14ac:dyDescent="0.35">
      <c r="A617" s="1">
        <v>41944</v>
      </c>
      <c r="B617">
        <v>450</v>
      </c>
    </row>
    <row r="618" spans="1:2" x14ac:dyDescent="0.35">
      <c r="A618" s="1">
        <v>41944</v>
      </c>
      <c r="B618">
        <v>675</v>
      </c>
    </row>
    <row r="619" spans="1:2" x14ac:dyDescent="0.35">
      <c r="A619" s="1">
        <v>41944</v>
      </c>
      <c r="B619">
        <v>250</v>
      </c>
    </row>
    <row r="620" spans="1:2" x14ac:dyDescent="0.35">
      <c r="A620" s="1">
        <v>41944</v>
      </c>
      <c r="B620">
        <v>200</v>
      </c>
    </row>
    <row r="621" spans="1:2" x14ac:dyDescent="0.35">
      <c r="A621" s="1">
        <v>41945</v>
      </c>
      <c r="B621">
        <v>250</v>
      </c>
    </row>
    <row r="622" spans="1:2" x14ac:dyDescent="0.35">
      <c r="A622" s="1">
        <v>41945</v>
      </c>
      <c r="B622">
        <v>400</v>
      </c>
    </row>
    <row r="623" spans="1:2" x14ac:dyDescent="0.35">
      <c r="A623" s="1">
        <v>41945</v>
      </c>
      <c r="B623">
        <v>-25</v>
      </c>
    </row>
    <row r="624" spans="1:2" x14ac:dyDescent="0.35">
      <c r="A624" s="1">
        <v>41945</v>
      </c>
      <c r="B624">
        <v>50</v>
      </c>
    </row>
    <row r="625" spans="1:2" x14ac:dyDescent="0.35">
      <c r="A625" s="1">
        <v>41945</v>
      </c>
      <c r="B625">
        <v>1050</v>
      </c>
    </row>
    <row r="626" spans="1:2" x14ac:dyDescent="0.35">
      <c r="A626" s="1">
        <v>41945</v>
      </c>
      <c r="B626">
        <v>125</v>
      </c>
    </row>
    <row r="627" spans="1:2" x14ac:dyDescent="0.35">
      <c r="A627" s="1">
        <v>41945</v>
      </c>
      <c r="B627">
        <v>1700</v>
      </c>
    </row>
    <row r="628" spans="1:2" x14ac:dyDescent="0.35">
      <c r="A628" s="1">
        <v>41947</v>
      </c>
      <c r="B628">
        <v>500</v>
      </c>
    </row>
    <row r="629" spans="1:2" x14ac:dyDescent="0.35">
      <c r="A629" s="1">
        <v>41956</v>
      </c>
      <c r="B629">
        <v>850</v>
      </c>
    </row>
    <row r="630" spans="1:2" x14ac:dyDescent="0.35">
      <c r="A630" s="1">
        <v>41956</v>
      </c>
      <c r="B630">
        <v>250</v>
      </c>
    </row>
    <row r="631" spans="1:2" x14ac:dyDescent="0.35">
      <c r="A631" s="1">
        <v>41993</v>
      </c>
      <c r="B631">
        <v>100</v>
      </c>
    </row>
    <row r="632" spans="1:2" x14ac:dyDescent="0.35">
      <c r="A632" s="1">
        <v>41993</v>
      </c>
      <c r="B632">
        <v>125</v>
      </c>
    </row>
    <row r="633" spans="1:2" x14ac:dyDescent="0.35">
      <c r="A633" s="1">
        <v>41993</v>
      </c>
      <c r="B633">
        <v>1050</v>
      </c>
    </row>
    <row r="634" spans="1:2" x14ac:dyDescent="0.35">
      <c r="A634" s="1">
        <v>41993</v>
      </c>
      <c r="B634">
        <v>300</v>
      </c>
    </row>
    <row r="635" spans="1:2" x14ac:dyDescent="0.35">
      <c r="A635" s="1">
        <v>41993</v>
      </c>
      <c r="B635">
        <v>150</v>
      </c>
    </row>
    <row r="636" spans="1:2" x14ac:dyDescent="0.35">
      <c r="A636" s="1">
        <v>41993</v>
      </c>
      <c r="B636">
        <v>200</v>
      </c>
    </row>
    <row r="637" spans="1:2" x14ac:dyDescent="0.35">
      <c r="A637" s="1">
        <v>41993</v>
      </c>
      <c r="B637">
        <v>500</v>
      </c>
    </row>
    <row r="638" spans="1:2" x14ac:dyDescent="0.35">
      <c r="A638" s="1">
        <v>41993</v>
      </c>
      <c r="B638">
        <v>425</v>
      </c>
    </row>
    <row r="639" spans="1:2" x14ac:dyDescent="0.35">
      <c r="A639" s="1">
        <v>41993</v>
      </c>
      <c r="B639">
        <v>75</v>
      </c>
    </row>
    <row r="640" spans="1:2" x14ac:dyDescent="0.35">
      <c r="A640" s="1">
        <v>41993</v>
      </c>
      <c r="B640">
        <v>1050</v>
      </c>
    </row>
    <row r="641" spans="1:2" x14ac:dyDescent="0.35">
      <c r="A641" s="1">
        <v>41993</v>
      </c>
      <c r="B641">
        <v>1050</v>
      </c>
    </row>
    <row r="642" spans="1:2" x14ac:dyDescent="0.35">
      <c r="A642" s="1">
        <v>41993</v>
      </c>
      <c r="B642">
        <v>500</v>
      </c>
    </row>
    <row r="643" spans="1:2" x14ac:dyDescent="0.35">
      <c r="A643" s="1">
        <v>41993</v>
      </c>
      <c r="B643">
        <v>500</v>
      </c>
    </row>
    <row r="644" spans="1:2" x14ac:dyDescent="0.35">
      <c r="A644" s="1">
        <v>41993</v>
      </c>
      <c r="B644">
        <v>-575</v>
      </c>
    </row>
    <row r="645" spans="1:2" x14ac:dyDescent="0.35">
      <c r="A645" s="1">
        <v>41993</v>
      </c>
      <c r="B645">
        <v>525</v>
      </c>
    </row>
    <row r="646" spans="1:2" x14ac:dyDescent="0.35">
      <c r="A646" s="1">
        <v>41993</v>
      </c>
      <c r="B646">
        <v>1050</v>
      </c>
    </row>
    <row r="647" spans="1:2" x14ac:dyDescent="0.35">
      <c r="A647" s="1">
        <v>41993</v>
      </c>
      <c r="B647">
        <v>400</v>
      </c>
    </row>
    <row r="648" spans="1:2" x14ac:dyDescent="0.35">
      <c r="A648" s="1">
        <v>41993</v>
      </c>
      <c r="B648">
        <v>500</v>
      </c>
    </row>
    <row r="649" spans="1:2" x14ac:dyDescent="0.35">
      <c r="A649" s="1">
        <v>41993</v>
      </c>
      <c r="B649">
        <v>350</v>
      </c>
    </row>
    <row r="650" spans="1:2" x14ac:dyDescent="0.35">
      <c r="A650" s="1">
        <v>41993</v>
      </c>
      <c r="B650">
        <v>500</v>
      </c>
    </row>
    <row r="651" spans="1:2" x14ac:dyDescent="0.35">
      <c r="A651" s="1">
        <v>41993</v>
      </c>
      <c r="B651">
        <v>1650</v>
      </c>
    </row>
    <row r="652" spans="1:2" x14ac:dyDescent="0.35">
      <c r="A652" s="1">
        <v>41993</v>
      </c>
      <c r="B652">
        <v>250</v>
      </c>
    </row>
    <row r="653" spans="1:2" x14ac:dyDescent="0.35">
      <c r="A653" s="1">
        <v>41993</v>
      </c>
      <c r="B653">
        <v>300</v>
      </c>
    </row>
    <row r="654" spans="1:2" x14ac:dyDescent="0.35">
      <c r="A654" s="1">
        <v>41993</v>
      </c>
      <c r="B654">
        <v>200</v>
      </c>
    </row>
    <row r="655" spans="1:2" x14ac:dyDescent="0.35">
      <c r="A655" s="1">
        <v>41993</v>
      </c>
      <c r="B655">
        <v>200</v>
      </c>
    </row>
    <row r="656" spans="1:2" x14ac:dyDescent="0.35">
      <c r="A656" s="1">
        <v>41993</v>
      </c>
      <c r="B656">
        <v>-200</v>
      </c>
    </row>
    <row r="657" spans="1:2" x14ac:dyDescent="0.35">
      <c r="A657" s="1">
        <v>41993</v>
      </c>
      <c r="B657">
        <v>1050</v>
      </c>
    </row>
    <row r="658" spans="1:2" x14ac:dyDescent="0.35">
      <c r="A658" s="1">
        <v>41993</v>
      </c>
      <c r="B658">
        <v>600</v>
      </c>
    </row>
    <row r="659" spans="1:2" x14ac:dyDescent="0.35">
      <c r="A659" s="1">
        <v>41993</v>
      </c>
      <c r="B659">
        <v>450</v>
      </c>
    </row>
    <row r="660" spans="1:2" x14ac:dyDescent="0.35">
      <c r="A660" s="1">
        <v>41993</v>
      </c>
      <c r="B660">
        <v>1050</v>
      </c>
    </row>
    <row r="661" spans="1:2" x14ac:dyDescent="0.35">
      <c r="A661" s="1">
        <v>41993</v>
      </c>
      <c r="B661">
        <v>400</v>
      </c>
    </row>
    <row r="662" spans="1:2" x14ac:dyDescent="0.35">
      <c r="A662" s="1">
        <v>41993</v>
      </c>
      <c r="B662">
        <v>300</v>
      </c>
    </row>
    <row r="663" spans="1:2" x14ac:dyDescent="0.35">
      <c r="A663" s="1">
        <v>41993</v>
      </c>
      <c r="B663">
        <v>400</v>
      </c>
    </row>
    <row r="664" spans="1:2" x14ac:dyDescent="0.35">
      <c r="A664" s="1">
        <v>41993</v>
      </c>
      <c r="B664">
        <v>500</v>
      </c>
    </row>
    <row r="665" spans="1:2" x14ac:dyDescent="0.35">
      <c r="A665" s="1">
        <v>41993</v>
      </c>
      <c r="B665">
        <v>600</v>
      </c>
    </row>
    <row r="666" spans="1:2" x14ac:dyDescent="0.35">
      <c r="A666" s="1">
        <v>41993</v>
      </c>
      <c r="B666">
        <v>350</v>
      </c>
    </row>
    <row r="667" spans="1:2" x14ac:dyDescent="0.35">
      <c r="A667" s="1">
        <v>41993</v>
      </c>
      <c r="B667">
        <v>-125</v>
      </c>
    </row>
    <row r="668" spans="1:2" x14ac:dyDescent="0.35">
      <c r="A668" s="1">
        <v>41993</v>
      </c>
      <c r="B668">
        <v>1050</v>
      </c>
    </row>
    <row r="669" spans="1:2" x14ac:dyDescent="0.35">
      <c r="A669" s="1">
        <v>41993</v>
      </c>
      <c r="B669">
        <v>500</v>
      </c>
    </row>
    <row r="670" spans="1:2" x14ac:dyDescent="0.35">
      <c r="A670" s="1">
        <v>41993</v>
      </c>
      <c r="B670">
        <v>600</v>
      </c>
    </row>
    <row r="671" spans="1:2" x14ac:dyDescent="0.35">
      <c r="A671" s="1">
        <v>41993</v>
      </c>
      <c r="B671">
        <v>1050</v>
      </c>
    </row>
    <row r="672" spans="1:2" x14ac:dyDescent="0.35">
      <c r="A672" s="1">
        <v>41993</v>
      </c>
      <c r="B672">
        <v>1050</v>
      </c>
    </row>
    <row r="673" spans="1:2" x14ac:dyDescent="0.35">
      <c r="A673" s="1">
        <v>41993</v>
      </c>
      <c r="B673">
        <v>700</v>
      </c>
    </row>
    <row r="674" spans="1:2" x14ac:dyDescent="0.35">
      <c r="A674" s="1">
        <v>41993</v>
      </c>
      <c r="B674">
        <v>1050</v>
      </c>
    </row>
    <row r="675" spans="1:2" x14ac:dyDescent="0.35">
      <c r="A675" s="1">
        <v>41993</v>
      </c>
      <c r="B675">
        <v>1050</v>
      </c>
    </row>
    <row r="676" spans="1:2" x14ac:dyDescent="0.35">
      <c r="A676" s="1">
        <v>41993</v>
      </c>
      <c r="B676">
        <v>1050</v>
      </c>
    </row>
    <row r="677" spans="1:2" x14ac:dyDescent="0.35">
      <c r="A677" s="1">
        <v>41993</v>
      </c>
      <c r="B677">
        <v>200</v>
      </c>
    </row>
    <row r="678" spans="1:2" x14ac:dyDescent="0.35">
      <c r="A678" s="1">
        <v>41993</v>
      </c>
      <c r="B678">
        <v>350</v>
      </c>
    </row>
    <row r="679" spans="1:2" x14ac:dyDescent="0.35">
      <c r="A679" s="1">
        <v>41993</v>
      </c>
      <c r="B679">
        <v>400</v>
      </c>
    </row>
    <row r="680" spans="1:2" x14ac:dyDescent="0.35">
      <c r="A680" s="1">
        <v>41993</v>
      </c>
      <c r="B680">
        <v>250</v>
      </c>
    </row>
    <row r="681" spans="1:2" x14ac:dyDescent="0.35">
      <c r="A681" s="1">
        <v>41993</v>
      </c>
      <c r="B681">
        <v>600</v>
      </c>
    </row>
    <row r="682" spans="1:2" x14ac:dyDescent="0.35">
      <c r="A682" s="1">
        <v>41993</v>
      </c>
      <c r="B682">
        <v>1050</v>
      </c>
    </row>
    <row r="683" spans="1:2" x14ac:dyDescent="0.35">
      <c r="A683" s="1">
        <v>41993</v>
      </c>
      <c r="B683">
        <v>2100</v>
      </c>
    </row>
    <row r="684" spans="1:2" x14ac:dyDescent="0.35">
      <c r="A684" s="1">
        <v>41993</v>
      </c>
      <c r="B684">
        <v>550</v>
      </c>
    </row>
    <row r="685" spans="1:2" x14ac:dyDescent="0.35">
      <c r="A685" s="1">
        <v>41993</v>
      </c>
      <c r="B685">
        <v>50</v>
      </c>
    </row>
    <row r="686" spans="1:2" x14ac:dyDescent="0.35">
      <c r="A686" s="1">
        <v>41995</v>
      </c>
      <c r="B686">
        <v>75</v>
      </c>
    </row>
    <row r="687" spans="1:2" x14ac:dyDescent="0.35">
      <c r="A687" s="1">
        <v>41995</v>
      </c>
      <c r="B687">
        <v>425</v>
      </c>
    </row>
    <row r="688" spans="1:2" x14ac:dyDescent="0.35">
      <c r="A688" s="1">
        <v>41995</v>
      </c>
      <c r="B688">
        <v>250</v>
      </c>
    </row>
    <row r="689" spans="1:2" x14ac:dyDescent="0.35">
      <c r="A689" s="1">
        <v>41995</v>
      </c>
      <c r="B689">
        <v>3150</v>
      </c>
    </row>
    <row r="690" spans="1:2" x14ac:dyDescent="0.35">
      <c r="A690" s="1">
        <v>41995</v>
      </c>
      <c r="B690">
        <v>500</v>
      </c>
    </row>
    <row r="691" spans="1:2" x14ac:dyDescent="0.35">
      <c r="A691" s="1">
        <v>41995</v>
      </c>
      <c r="B691">
        <v>500</v>
      </c>
    </row>
    <row r="692" spans="1:2" x14ac:dyDescent="0.35">
      <c r="A692" s="1">
        <v>41995</v>
      </c>
      <c r="B692">
        <v>475</v>
      </c>
    </row>
    <row r="693" spans="1:2" x14ac:dyDescent="0.35">
      <c r="A693" s="1">
        <v>41995</v>
      </c>
      <c r="B693">
        <v>1575</v>
      </c>
    </row>
    <row r="694" spans="1:2" x14ac:dyDescent="0.35">
      <c r="A694" s="1">
        <v>41995</v>
      </c>
      <c r="B694">
        <v>1050</v>
      </c>
    </row>
    <row r="695" spans="1:2" x14ac:dyDescent="0.35">
      <c r="A695" s="1">
        <v>41995</v>
      </c>
      <c r="B695">
        <v>150</v>
      </c>
    </row>
    <row r="696" spans="1:2" x14ac:dyDescent="0.35">
      <c r="A696" s="1">
        <v>41995</v>
      </c>
      <c r="B696">
        <v>-650</v>
      </c>
    </row>
    <row r="697" spans="1:2" x14ac:dyDescent="0.35">
      <c r="A697" s="1">
        <v>41995</v>
      </c>
      <c r="B697">
        <v>150</v>
      </c>
    </row>
    <row r="698" spans="1:2" x14ac:dyDescent="0.35">
      <c r="A698" s="1">
        <v>41995</v>
      </c>
      <c r="B698">
        <v>150</v>
      </c>
    </row>
    <row r="699" spans="1:2" x14ac:dyDescent="0.35">
      <c r="A699" s="1">
        <v>41995</v>
      </c>
      <c r="B699">
        <v>550</v>
      </c>
    </row>
    <row r="700" spans="1:2" x14ac:dyDescent="0.35">
      <c r="A700" s="1">
        <v>41995</v>
      </c>
      <c r="B700">
        <v>1050</v>
      </c>
    </row>
    <row r="701" spans="1:2" x14ac:dyDescent="0.35">
      <c r="A701" s="1">
        <v>41995</v>
      </c>
      <c r="B701">
        <v>-350</v>
      </c>
    </row>
    <row r="702" spans="1:2" x14ac:dyDescent="0.35">
      <c r="A702" s="1">
        <v>41995</v>
      </c>
      <c r="B702">
        <v>50</v>
      </c>
    </row>
    <row r="703" spans="1:2" x14ac:dyDescent="0.35">
      <c r="A703" s="1">
        <v>42002</v>
      </c>
      <c r="B703">
        <v>1050</v>
      </c>
    </row>
    <row r="704" spans="1:2" x14ac:dyDescent="0.35">
      <c r="A704" s="1">
        <v>42002</v>
      </c>
      <c r="B704">
        <v>2100</v>
      </c>
    </row>
    <row r="705" spans="1:2" x14ac:dyDescent="0.35">
      <c r="A705" s="1">
        <v>42002</v>
      </c>
      <c r="B705">
        <v>2100</v>
      </c>
    </row>
    <row r="706" spans="1:2" x14ac:dyDescent="0.35">
      <c r="A706" s="1">
        <v>42002</v>
      </c>
      <c r="B706">
        <v>3150</v>
      </c>
    </row>
    <row r="707" spans="1:2" x14ac:dyDescent="0.35">
      <c r="A707" s="1">
        <v>42002</v>
      </c>
      <c r="B707">
        <v>3150</v>
      </c>
    </row>
    <row r="708" spans="1:2" x14ac:dyDescent="0.35">
      <c r="A708" s="1">
        <v>42002</v>
      </c>
      <c r="B708">
        <v>2100</v>
      </c>
    </row>
    <row r="709" spans="1:2" x14ac:dyDescent="0.35">
      <c r="A709" s="1">
        <v>42002</v>
      </c>
      <c r="B709">
        <v>3225</v>
      </c>
    </row>
    <row r="710" spans="1:2" x14ac:dyDescent="0.35">
      <c r="A710" s="1">
        <v>42052</v>
      </c>
      <c r="B710">
        <v>300</v>
      </c>
    </row>
    <row r="711" spans="1:2" x14ac:dyDescent="0.35">
      <c r="A711" s="1">
        <v>42065</v>
      </c>
      <c r="B711">
        <v>250</v>
      </c>
    </row>
    <row r="712" spans="1:2" x14ac:dyDescent="0.35">
      <c r="A712" s="1">
        <v>42068</v>
      </c>
      <c r="B712">
        <v>150</v>
      </c>
    </row>
    <row r="713" spans="1:2" x14ac:dyDescent="0.35">
      <c r="A713" s="1">
        <v>42073</v>
      </c>
      <c r="B713">
        <v>250</v>
      </c>
    </row>
    <row r="714" spans="1:2" x14ac:dyDescent="0.35">
      <c r="A714" s="1">
        <v>42076</v>
      </c>
      <c r="B714">
        <v>1050</v>
      </c>
    </row>
    <row r="715" spans="1:2" x14ac:dyDescent="0.35">
      <c r="A715" s="1">
        <v>42097</v>
      </c>
      <c r="B715">
        <v>100</v>
      </c>
    </row>
    <row r="716" spans="1:2" x14ac:dyDescent="0.35">
      <c r="A716" s="1">
        <v>42115</v>
      </c>
      <c r="B716">
        <v>200</v>
      </c>
    </row>
    <row r="717" spans="1:2" x14ac:dyDescent="0.35">
      <c r="A717" s="1">
        <v>42115</v>
      </c>
      <c r="B717">
        <v>600</v>
      </c>
    </row>
    <row r="718" spans="1:2" x14ac:dyDescent="0.35">
      <c r="A718" s="1">
        <v>42115</v>
      </c>
      <c r="B718">
        <v>500</v>
      </c>
    </row>
    <row r="719" spans="1:2" x14ac:dyDescent="0.35">
      <c r="A719" s="1">
        <v>42115</v>
      </c>
      <c r="B719">
        <v>200</v>
      </c>
    </row>
    <row r="720" spans="1:2" x14ac:dyDescent="0.35">
      <c r="A720" s="1">
        <v>42116</v>
      </c>
      <c r="B720">
        <v>250</v>
      </c>
    </row>
    <row r="721" spans="1:2" x14ac:dyDescent="0.35">
      <c r="A721" s="1">
        <v>42116</v>
      </c>
      <c r="B721">
        <v>150</v>
      </c>
    </row>
    <row r="722" spans="1:2" x14ac:dyDescent="0.35">
      <c r="A722" s="1">
        <v>42117</v>
      </c>
      <c r="B722">
        <v>1050</v>
      </c>
    </row>
    <row r="723" spans="1:2" x14ac:dyDescent="0.35">
      <c r="A723" s="1">
        <v>42123</v>
      </c>
      <c r="B723">
        <v>1050</v>
      </c>
    </row>
    <row r="724" spans="1:2" x14ac:dyDescent="0.35">
      <c r="A724" s="1">
        <v>42123</v>
      </c>
      <c r="B724">
        <v>-50</v>
      </c>
    </row>
    <row r="725" spans="1:2" x14ac:dyDescent="0.35">
      <c r="A725" s="1">
        <v>42124</v>
      </c>
      <c r="B725">
        <v>1550</v>
      </c>
    </row>
    <row r="726" spans="1:2" x14ac:dyDescent="0.35">
      <c r="A726" s="1">
        <v>42130</v>
      </c>
      <c r="B726">
        <v>250</v>
      </c>
    </row>
    <row r="727" spans="1:2" x14ac:dyDescent="0.35">
      <c r="A727" s="1">
        <v>42135</v>
      </c>
      <c r="B727">
        <v>1050</v>
      </c>
    </row>
    <row r="728" spans="1:2" x14ac:dyDescent="0.35">
      <c r="A728" s="1">
        <v>42135</v>
      </c>
      <c r="B728">
        <v>300</v>
      </c>
    </row>
    <row r="729" spans="1:2" x14ac:dyDescent="0.35">
      <c r="A729" s="1">
        <v>42139</v>
      </c>
      <c r="B729">
        <v>150</v>
      </c>
    </row>
    <row r="730" spans="1:2" x14ac:dyDescent="0.35">
      <c r="A730" s="1">
        <v>42146</v>
      </c>
      <c r="B730">
        <v>400</v>
      </c>
    </row>
    <row r="731" spans="1:2" x14ac:dyDescent="0.35">
      <c r="A731" s="1">
        <v>42149</v>
      </c>
      <c r="B731">
        <v>350</v>
      </c>
    </row>
    <row r="732" spans="1:2" x14ac:dyDescent="0.35">
      <c r="A732" s="1">
        <v>42149</v>
      </c>
      <c r="B732">
        <v>100</v>
      </c>
    </row>
    <row r="733" spans="1:2" x14ac:dyDescent="0.35">
      <c r="A733" s="1">
        <v>42151</v>
      </c>
      <c r="B733">
        <v>1050</v>
      </c>
    </row>
    <row r="734" spans="1:2" x14ac:dyDescent="0.35">
      <c r="A734" s="1">
        <v>42153</v>
      </c>
      <c r="B734">
        <v>1050</v>
      </c>
    </row>
    <row r="735" spans="1:2" x14ac:dyDescent="0.35">
      <c r="A735" s="1">
        <v>42157</v>
      </c>
      <c r="B735">
        <v>1050</v>
      </c>
    </row>
    <row r="736" spans="1:2" x14ac:dyDescent="0.35">
      <c r="A736" s="1">
        <v>42163</v>
      </c>
      <c r="B736">
        <v>1050</v>
      </c>
    </row>
    <row r="737" spans="1:2" x14ac:dyDescent="0.35">
      <c r="A737" s="1">
        <v>42167</v>
      </c>
      <c r="B737">
        <v>50</v>
      </c>
    </row>
    <row r="738" spans="1:2" x14ac:dyDescent="0.35">
      <c r="A738" s="1">
        <v>42167</v>
      </c>
      <c r="B738">
        <v>25</v>
      </c>
    </row>
    <row r="739" spans="1:2" x14ac:dyDescent="0.35">
      <c r="A739" s="1">
        <v>42174</v>
      </c>
      <c r="B739">
        <v>800</v>
      </c>
    </row>
    <row r="740" spans="1:2" x14ac:dyDescent="0.35">
      <c r="A740" s="1">
        <v>42174</v>
      </c>
      <c r="B740">
        <v>1050</v>
      </c>
    </row>
    <row r="741" spans="1:2" x14ac:dyDescent="0.35">
      <c r="A741" s="1">
        <v>42174</v>
      </c>
      <c r="B741">
        <v>250</v>
      </c>
    </row>
    <row r="742" spans="1:2" x14ac:dyDescent="0.35">
      <c r="A742" s="1">
        <v>42174</v>
      </c>
      <c r="B742">
        <v>300</v>
      </c>
    </row>
    <row r="743" spans="1:2" x14ac:dyDescent="0.35">
      <c r="A743" s="1">
        <v>42180</v>
      </c>
      <c r="B743">
        <v>1050</v>
      </c>
    </row>
    <row r="744" spans="1:2" x14ac:dyDescent="0.35">
      <c r="A744" s="1">
        <v>42180</v>
      </c>
      <c r="B744">
        <v>500</v>
      </c>
    </row>
    <row r="745" spans="1:2" x14ac:dyDescent="0.35">
      <c r="A745" s="1">
        <v>42180</v>
      </c>
      <c r="B745">
        <v>250</v>
      </c>
    </row>
    <row r="746" spans="1:2" x14ac:dyDescent="0.35">
      <c r="A746" s="1">
        <v>42180</v>
      </c>
      <c r="B746">
        <v>750</v>
      </c>
    </row>
    <row r="747" spans="1:2" x14ac:dyDescent="0.35">
      <c r="A747" s="1">
        <v>42184</v>
      </c>
      <c r="B747">
        <v>525</v>
      </c>
    </row>
    <row r="748" spans="1:2" x14ac:dyDescent="0.35">
      <c r="A748" s="1">
        <v>42201</v>
      </c>
      <c r="B748">
        <v>125</v>
      </c>
    </row>
    <row r="749" spans="1:2" x14ac:dyDescent="0.35">
      <c r="A749" s="1">
        <v>42201</v>
      </c>
      <c r="B749">
        <v>300</v>
      </c>
    </row>
    <row r="750" spans="1:2" x14ac:dyDescent="0.35">
      <c r="A750" s="1">
        <v>42201</v>
      </c>
      <c r="B750">
        <v>-950</v>
      </c>
    </row>
    <row r="751" spans="1:2" x14ac:dyDescent="0.35">
      <c r="A751" s="1">
        <v>42201</v>
      </c>
      <c r="B751">
        <v>500</v>
      </c>
    </row>
    <row r="752" spans="1:2" x14ac:dyDescent="0.35">
      <c r="A752" s="1">
        <v>42201</v>
      </c>
      <c r="B752">
        <v>400</v>
      </c>
    </row>
    <row r="753" spans="1:2" x14ac:dyDescent="0.35">
      <c r="A753" s="1">
        <v>42201</v>
      </c>
      <c r="B753">
        <v>1050</v>
      </c>
    </row>
    <row r="754" spans="1:2" x14ac:dyDescent="0.35">
      <c r="A754" s="1">
        <v>42201</v>
      </c>
      <c r="B754">
        <v>1050</v>
      </c>
    </row>
    <row r="755" spans="1:2" x14ac:dyDescent="0.35">
      <c r="A755" s="1">
        <v>42201</v>
      </c>
      <c r="B755">
        <v>250</v>
      </c>
    </row>
    <row r="756" spans="1:2" x14ac:dyDescent="0.35">
      <c r="A756" s="1">
        <v>42201</v>
      </c>
      <c r="B756">
        <v>250</v>
      </c>
    </row>
    <row r="757" spans="1:2" x14ac:dyDescent="0.35">
      <c r="A757" s="1">
        <v>42201</v>
      </c>
      <c r="B757">
        <v>150</v>
      </c>
    </row>
    <row r="758" spans="1:2" x14ac:dyDescent="0.35">
      <c r="A758" s="1">
        <v>42201</v>
      </c>
      <c r="B758">
        <v>100</v>
      </c>
    </row>
    <row r="759" spans="1:2" x14ac:dyDescent="0.35">
      <c r="A759" s="1">
        <v>42201</v>
      </c>
      <c r="B759">
        <v>200</v>
      </c>
    </row>
    <row r="760" spans="1:2" x14ac:dyDescent="0.35">
      <c r="A760" s="1">
        <v>42201</v>
      </c>
      <c r="B760">
        <v>150</v>
      </c>
    </row>
    <row r="761" spans="1:2" x14ac:dyDescent="0.35">
      <c r="A761" s="1">
        <v>42201</v>
      </c>
      <c r="B761">
        <v>75</v>
      </c>
    </row>
    <row r="762" spans="1:2" x14ac:dyDescent="0.35">
      <c r="A762" s="1">
        <v>42201</v>
      </c>
      <c r="B762">
        <v>250</v>
      </c>
    </row>
    <row r="763" spans="1:2" x14ac:dyDescent="0.35">
      <c r="A763" s="1">
        <v>42201</v>
      </c>
      <c r="B763">
        <v>75</v>
      </c>
    </row>
    <row r="764" spans="1:2" x14ac:dyDescent="0.35">
      <c r="A764" s="1">
        <v>42201</v>
      </c>
      <c r="B764">
        <v>500</v>
      </c>
    </row>
    <row r="765" spans="1:2" x14ac:dyDescent="0.35">
      <c r="A765" s="1">
        <v>42201</v>
      </c>
      <c r="B765">
        <v>425</v>
      </c>
    </row>
    <row r="766" spans="1:2" x14ac:dyDescent="0.35">
      <c r="A766" s="1">
        <v>42206</v>
      </c>
      <c r="B766">
        <v>100</v>
      </c>
    </row>
    <row r="767" spans="1:2" x14ac:dyDescent="0.35">
      <c r="A767" s="1">
        <v>42209</v>
      </c>
      <c r="B767">
        <v>100</v>
      </c>
    </row>
    <row r="768" spans="1:2" x14ac:dyDescent="0.35">
      <c r="A768" s="1">
        <v>42226</v>
      </c>
      <c r="B768">
        <v>-125</v>
      </c>
    </row>
    <row r="769" spans="1:2" x14ac:dyDescent="0.35">
      <c r="A769" s="1">
        <v>42226</v>
      </c>
      <c r="B769">
        <v>950</v>
      </c>
    </row>
    <row r="770" spans="1:2" x14ac:dyDescent="0.35">
      <c r="A770" s="1">
        <v>42226</v>
      </c>
      <c r="B770">
        <v>1050</v>
      </c>
    </row>
    <row r="771" spans="1:2" x14ac:dyDescent="0.35">
      <c r="A771" s="1">
        <v>42226</v>
      </c>
      <c r="B771">
        <v>500</v>
      </c>
    </row>
    <row r="772" spans="1:2" x14ac:dyDescent="0.35">
      <c r="A772" s="1">
        <v>42226</v>
      </c>
      <c r="B772">
        <v>850</v>
      </c>
    </row>
    <row r="773" spans="1:2" x14ac:dyDescent="0.35">
      <c r="A773" s="1">
        <v>42247</v>
      </c>
      <c r="B773">
        <v>150</v>
      </c>
    </row>
    <row r="774" spans="1:2" x14ac:dyDescent="0.35">
      <c r="A774" s="1">
        <v>42247</v>
      </c>
      <c r="B774">
        <v>150</v>
      </c>
    </row>
    <row r="775" spans="1:2" x14ac:dyDescent="0.35">
      <c r="A775" s="1">
        <v>42247</v>
      </c>
      <c r="B775">
        <v>100</v>
      </c>
    </row>
    <row r="776" spans="1:2" x14ac:dyDescent="0.35">
      <c r="A776" s="1">
        <v>42247</v>
      </c>
      <c r="B776">
        <v>2100</v>
      </c>
    </row>
    <row r="777" spans="1:2" x14ac:dyDescent="0.35">
      <c r="A777" s="1">
        <v>42247</v>
      </c>
      <c r="B777">
        <v>500</v>
      </c>
    </row>
    <row r="778" spans="1:2" x14ac:dyDescent="0.35">
      <c r="A778" s="1">
        <v>42247</v>
      </c>
      <c r="B778">
        <v>600</v>
      </c>
    </row>
    <row r="779" spans="1:2" x14ac:dyDescent="0.35">
      <c r="A779" s="1">
        <v>42247</v>
      </c>
      <c r="B779">
        <v>550</v>
      </c>
    </row>
    <row r="780" spans="1:2" x14ac:dyDescent="0.35">
      <c r="A780" s="1">
        <v>42247</v>
      </c>
      <c r="B780">
        <v>500</v>
      </c>
    </row>
    <row r="781" spans="1:2" x14ac:dyDescent="0.35">
      <c r="A781" s="1">
        <v>42247</v>
      </c>
      <c r="B781">
        <v>475</v>
      </c>
    </row>
    <row r="782" spans="1:2" x14ac:dyDescent="0.35">
      <c r="A782" s="1">
        <v>42264</v>
      </c>
      <c r="B782">
        <v>100</v>
      </c>
    </row>
    <row r="783" spans="1:2" x14ac:dyDescent="0.35">
      <c r="A783" s="1">
        <v>42264</v>
      </c>
      <c r="B783">
        <v>-25</v>
      </c>
    </row>
    <row r="784" spans="1:2" x14ac:dyDescent="0.35">
      <c r="A784" s="1">
        <v>42264</v>
      </c>
      <c r="B784">
        <v>100</v>
      </c>
    </row>
    <row r="785" spans="1:2" x14ac:dyDescent="0.35">
      <c r="A785" s="1">
        <v>42264</v>
      </c>
      <c r="B785">
        <v>25</v>
      </c>
    </row>
    <row r="786" spans="1:2" x14ac:dyDescent="0.35">
      <c r="A786" s="1">
        <v>42264</v>
      </c>
      <c r="B786">
        <v>75</v>
      </c>
    </row>
    <row r="787" spans="1:2" x14ac:dyDescent="0.35">
      <c r="A787" s="1">
        <v>42271</v>
      </c>
      <c r="B787">
        <v>325</v>
      </c>
    </row>
    <row r="788" spans="1:2" x14ac:dyDescent="0.35">
      <c r="A788" s="1">
        <v>42272</v>
      </c>
      <c r="B788">
        <v>100</v>
      </c>
    </row>
    <row r="789" spans="1:2" x14ac:dyDescent="0.35">
      <c r="A789" s="1">
        <v>42279</v>
      </c>
      <c r="B789">
        <v>50</v>
      </c>
    </row>
    <row r="790" spans="1:2" x14ac:dyDescent="0.35">
      <c r="A790" s="1">
        <v>42279</v>
      </c>
      <c r="B790">
        <v>75</v>
      </c>
    </row>
    <row r="791" spans="1:2" x14ac:dyDescent="0.35">
      <c r="A791" s="1">
        <v>42292</v>
      </c>
      <c r="B791">
        <v>250</v>
      </c>
    </row>
    <row r="792" spans="1:2" x14ac:dyDescent="0.35">
      <c r="A792" s="1">
        <v>42292</v>
      </c>
      <c r="B792">
        <v>500</v>
      </c>
    </row>
    <row r="793" spans="1:2" x14ac:dyDescent="0.35">
      <c r="A793" s="1">
        <v>42292</v>
      </c>
      <c r="B793">
        <v>1050</v>
      </c>
    </row>
    <row r="794" spans="1:2" x14ac:dyDescent="0.35">
      <c r="A794" s="1">
        <v>42296</v>
      </c>
      <c r="B794">
        <v>550</v>
      </c>
    </row>
    <row r="795" spans="1:2" x14ac:dyDescent="0.35">
      <c r="A795" s="1">
        <v>42296</v>
      </c>
      <c r="B795">
        <v>500</v>
      </c>
    </row>
    <row r="796" spans="1:2" x14ac:dyDescent="0.35">
      <c r="A796" s="1">
        <v>42296</v>
      </c>
      <c r="B796">
        <v>250</v>
      </c>
    </row>
    <row r="797" spans="1:2" x14ac:dyDescent="0.35">
      <c r="A797" s="1">
        <v>42296</v>
      </c>
      <c r="B797">
        <v>350</v>
      </c>
    </row>
    <row r="798" spans="1:2" x14ac:dyDescent="0.35">
      <c r="A798" s="1">
        <v>42296</v>
      </c>
      <c r="B798">
        <v>650</v>
      </c>
    </row>
    <row r="799" spans="1:2" x14ac:dyDescent="0.35">
      <c r="A799" s="1">
        <v>42307</v>
      </c>
      <c r="B799">
        <v>100</v>
      </c>
    </row>
    <row r="800" spans="1:2" x14ac:dyDescent="0.35">
      <c r="A800" s="1">
        <v>42307</v>
      </c>
      <c r="B800">
        <v>200</v>
      </c>
    </row>
    <row r="801" spans="1:2" x14ac:dyDescent="0.35">
      <c r="A801" s="1">
        <v>42331</v>
      </c>
      <c r="B801">
        <v>100</v>
      </c>
    </row>
    <row r="802" spans="1:2" x14ac:dyDescent="0.35">
      <c r="A802" s="1">
        <v>42331</v>
      </c>
      <c r="B802">
        <v>150</v>
      </c>
    </row>
    <row r="803" spans="1:2" x14ac:dyDescent="0.35">
      <c r="A803" s="1">
        <v>42331</v>
      </c>
      <c r="B803">
        <v>50</v>
      </c>
    </row>
    <row r="804" spans="1:2" x14ac:dyDescent="0.35">
      <c r="A804" s="1">
        <v>42331</v>
      </c>
      <c r="B804">
        <v>100</v>
      </c>
    </row>
    <row r="805" spans="1:2" x14ac:dyDescent="0.35">
      <c r="A805" s="1">
        <v>42331</v>
      </c>
      <c r="B805">
        <v>125</v>
      </c>
    </row>
    <row r="806" spans="1:2" x14ac:dyDescent="0.35">
      <c r="A806" s="1">
        <v>42331</v>
      </c>
      <c r="B806">
        <v>200</v>
      </c>
    </row>
    <row r="807" spans="1:2" x14ac:dyDescent="0.35">
      <c r="A807" s="1">
        <v>42331</v>
      </c>
      <c r="B807">
        <v>50</v>
      </c>
    </row>
    <row r="808" spans="1:2" x14ac:dyDescent="0.35">
      <c r="A808" s="1">
        <v>42331</v>
      </c>
      <c r="B808">
        <v>100</v>
      </c>
    </row>
    <row r="809" spans="1:2" x14ac:dyDescent="0.35">
      <c r="A809" s="1">
        <v>42331</v>
      </c>
      <c r="B809">
        <v>400</v>
      </c>
    </row>
    <row r="810" spans="1:2" x14ac:dyDescent="0.35">
      <c r="A810" s="1">
        <v>42331</v>
      </c>
      <c r="B810">
        <v>500</v>
      </c>
    </row>
    <row r="811" spans="1:2" x14ac:dyDescent="0.35">
      <c r="A811" s="1">
        <v>42331</v>
      </c>
      <c r="B811">
        <v>500</v>
      </c>
    </row>
    <row r="812" spans="1:2" x14ac:dyDescent="0.35">
      <c r="A812" s="1">
        <v>42331</v>
      </c>
      <c r="B812">
        <v>250</v>
      </c>
    </row>
    <row r="813" spans="1:2" x14ac:dyDescent="0.35">
      <c r="A813" s="1">
        <v>42331</v>
      </c>
      <c r="B813">
        <v>-100</v>
      </c>
    </row>
    <row r="814" spans="1:2" x14ac:dyDescent="0.35">
      <c r="A814" s="1">
        <v>42331</v>
      </c>
      <c r="B814">
        <v>50</v>
      </c>
    </row>
    <row r="815" spans="1:2" x14ac:dyDescent="0.35">
      <c r="A815" s="1">
        <v>42331</v>
      </c>
      <c r="B815">
        <v>250</v>
      </c>
    </row>
    <row r="816" spans="1:2" x14ac:dyDescent="0.35">
      <c r="A816" s="1">
        <v>42331</v>
      </c>
      <c r="B816">
        <v>250</v>
      </c>
    </row>
    <row r="817" spans="1:2" x14ac:dyDescent="0.35">
      <c r="A817" s="1">
        <v>42331</v>
      </c>
      <c r="B817">
        <v>400</v>
      </c>
    </row>
    <row r="818" spans="1:2" x14ac:dyDescent="0.35">
      <c r="A818" s="1">
        <v>42331</v>
      </c>
      <c r="B818">
        <v>1500</v>
      </c>
    </row>
    <row r="819" spans="1:2" x14ac:dyDescent="0.35">
      <c r="A819" s="1">
        <v>42331</v>
      </c>
      <c r="B819">
        <v>200</v>
      </c>
    </row>
    <row r="820" spans="1:2" x14ac:dyDescent="0.35">
      <c r="A820" s="1">
        <v>42331</v>
      </c>
      <c r="B820">
        <v>500</v>
      </c>
    </row>
    <row r="821" spans="1:2" x14ac:dyDescent="0.35">
      <c r="A821" s="1">
        <v>42334</v>
      </c>
      <c r="B821">
        <v>50</v>
      </c>
    </row>
    <row r="822" spans="1:2" x14ac:dyDescent="0.35">
      <c r="A822" s="1">
        <v>42334</v>
      </c>
      <c r="B822">
        <v>300</v>
      </c>
    </row>
    <row r="823" spans="1:2" x14ac:dyDescent="0.35">
      <c r="A823" s="1">
        <v>42338</v>
      </c>
      <c r="B823">
        <v>1050</v>
      </c>
    </row>
    <row r="824" spans="1:2" x14ac:dyDescent="0.35">
      <c r="A824" s="1">
        <v>42340</v>
      </c>
      <c r="B824">
        <v>50</v>
      </c>
    </row>
    <row r="825" spans="1:2" x14ac:dyDescent="0.35">
      <c r="A825" s="1">
        <v>42346</v>
      </c>
      <c r="B825">
        <v>75</v>
      </c>
    </row>
    <row r="826" spans="1:2" x14ac:dyDescent="0.35">
      <c r="A826" s="1">
        <v>42360</v>
      </c>
      <c r="B826">
        <v>25</v>
      </c>
    </row>
    <row r="827" spans="1:2" x14ac:dyDescent="0.35">
      <c r="A827" s="1">
        <v>42360</v>
      </c>
      <c r="B827">
        <v>500</v>
      </c>
    </row>
    <row r="828" spans="1:2" x14ac:dyDescent="0.35">
      <c r="A828" s="1">
        <v>42360</v>
      </c>
      <c r="B828">
        <v>500</v>
      </c>
    </row>
    <row r="829" spans="1:2" x14ac:dyDescent="0.35">
      <c r="A829" s="1">
        <v>42360</v>
      </c>
      <c r="B829">
        <v>350</v>
      </c>
    </row>
    <row r="830" spans="1:2" x14ac:dyDescent="0.35">
      <c r="A830" s="1">
        <v>42360</v>
      </c>
      <c r="B830">
        <v>1050</v>
      </c>
    </row>
    <row r="831" spans="1:2" x14ac:dyDescent="0.35">
      <c r="A831" s="1">
        <v>42360</v>
      </c>
      <c r="B831">
        <v>875</v>
      </c>
    </row>
    <row r="832" spans="1:2" x14ac:dyDescent="0.35">
      <c r="A832" s="1">
        <v>42366</v>
      </c>
      <c r="B832">
        <v>100</v>
      </c>
    </row>
    <row r="833" spans="1:2" x14ac:dyDescent="0.35">
      <c r="A833" s="1">
        <v>42366</v>
      </c>
      <c r="B833">
        <v>400</v>
      </c>
    </row>
    <row r="834" spans="1:2" x14ac:dyDescent="0.35">
      <c r="A834" s="1">
        <v>42368</v>
      </c>
      <c r="B834">
        <v>1100</v>
      </c>
    </row>
    <row r="835" spans="1:2" x14ac:dyDescent="0.35">
      <c r="A835" s="1">
        <v>42368</v>
      </c>
      <c r="B835">
        <v>750</v>
      </c>
    </row>
    <row r="836" spans="1:2" x14ac:dyDescent="0.35">
      <c r="A836" s="1">
        <v>42368</v>
      </c>
      <c r="B836">
        <v>-1645</v>
      </c>
    </row>
    <row r="837" spans="1:2" x14ac:dyDescent="0.35">
      <c r="A837" s="1">
        <v>42368</v>
      </c>
      <c r="B837">
        <v>1645</v>
      </c>
    </row>
    <row r="838" spans="1:2" x14ac:dyDescent="0.35">
      <c r="A838" s="1">
        <v>42417</v>
      </c>
      <c r="B838">
        <v>550</v>
      </c>
    </row>
    <row r="839" spans="1:2" x14ac:dyDescent="0.35">
      <c r="A839" s="1">
        <v>42417</v>
      </c>
      <c r="B839">
        <v>500</v>
      </c>
    </row>
    <row r="840" spans="1:2" x14ac:dyDescent="0.35">
      <c r="A840" s="1">
        <v>42417</v>
      </c>
      <c r="B840">
        <v>750</v>
      </c>
    </row>
    <row r="841" spans="1:2" x14ac:dyDescent="0.35">
      <c r="A841" s="1">
        <v>42419</v>
      </c>
      <c r="B841">
        <v>350</v>
      </c>
    </row>
    <row r="842" spans="1:2" x14ac:dyDescent="0.35">
      <c r="A842" s="1">
        <v>42419</v>
      </c>
      <c r="B842">
        <v>200</v>
      </c>
    </row>
    <row r="843" spans="1:2" x14ac:dyDescent="0.35">
      <c r="A843" s="1">
        <v>42419</v>
      </c>
      <c r="B843">
        <v>-100</v>
      </c>
    </row>
    <row r="844" spans="1:2" x14ac:dyDescent="0.35">
      <c r="A844" s="1">
        <v>42529</v>
      </c>
      <c r="B844">
        <v>250</v>
      </c>
    </row>
    <row r="845" spans="1:2" x14ac:dyDescent="0.35">
      <c r="A845" s="1">
        <v>42529</v>
      </c>
      <c r="B845">
        <v>1050</v>
      </c>
    </row>
    <row r="846" spans="1:2" x14ac:dyDescent="0.35">
      <c r="A846" s="1">
        <v>42536</v>
      </c>
      <c r="B846">
        <v>125</v>
      </c>
    </row>
    <row r="847" spans="1:2" x14ac:dyDescent="0.35">
      <c r="A847" s="1">
        <v>42536</v>
      </c>
      <c r="B847">
        <v>725</v>
      </c>
    </row>
    <row r="848" spans="1:2" x14ac:dyDescent="0.35">
      <c r="A848" s="1">
        <v>42536</v>
      </c>
      <c r="B848">
        <v>150</v>
      </c>
    </row>
    <row r="849" spans="1:2" x14ac:dyDescent="0.35">
      <c r="A849" s="1">
        <v>42536</v>
      </c>
      <c r="B849">
        <v>50</v>
      </c>
    </row>
    <row r="850" spans="1:2" x14ac:dyDescent="0.35">
      <c r="A850" s="1">
        <v>42544</v>
      </c>
      <c r="B850">
        <v>150</v>
      </c>
    </row>
    <row r="851" spans="1:2" x14ac:dyDescent="0.35">
      <c r="A851" s="1">
        <v>42571</v>
      </c>
      <c r="B851">
        <v>50</v>
      </c>
    </row>
    <row r="852" spans="1:2" x14ac:dyDescent="0.35">
      <c r="A852" s="1">
        <v>42571</v>
      </c>
      <c r="B852">
        <v>500</v>
      </c>
    </row>
    <row r="853" spans="1:2" x14ac:dyDescent="0.35">
      <c r="A853" s="1">
        <v>42571</v>
      </c>
      <c r="B853">
        <v>400</v>
      </c>
    </row>
    <row r="854" spans="1:2" x14ac:dyDescent="0.35">
      <c r="A854" s="1">
        <v>42571</v>
      </c>
      <c r="B854">
        <v>400</v>
      </c>
    </row>
    <row r="855" spans="1:2" x14ac:dyDescent="0.35">
      <c r="A855" s="1">
        <v>42571</v>
      </c>
      <c r="B855">
        <v>600</v>
      </c>
    </row>
    <row r="856" spans="1:2" x14ac:dyDescent="0.35">
      <c r="A856" s="1">
        <v>42573</v>
      </c>
      <c r="B856">
        <v>50</v>
      </c>
    </row>
    <row r="857" spans="1:2" x14ac:dyDescent="0.35">
      <c r="A857" s="1">
        <v>42620</v>
      </c>
      <c r="B857">
        <v>1050</v>
      </c>
    </row>
    <row r="858" spans="1:2" x14ac:dyDescent="0.35">
      <c r="A858" s="1">
        <v>42620</v>
      </c>
      <c r="B858">
        <v>350</v>
      </c>
    </row>
    <row r="859" spans="1:2" x14ac:dyDescent="0.35">
      <c r="A859" s="1">
        <v>42620</v>
      </c>
      <c r="B859">
        <v>250</v>
      </c>
    </row>
    <row r="860" spans="1:2" x14ac:dyDescent="0.35">
      <c r="A860" s="1">
        <v>42620</v>
      </c>
      <c r="B860">
        <v>150</v>
      </c>
    </row>
    <row r="861" spans="1:2" x14ac:dyDescent="0.35">
      <c r="A861" s="1">
        <v>42620</v>
      </c>
      <c r="B861">
        <v>250</v>
      </c>
    </row>
    <row r="862" spans="1:2" x14ac:dyDescent="0.35">
      <c r="A862" s="1">
        <v>42620</v>
      </c>
      <c r="B862">
        <v>200</v>
      </c>
    </row>
    <row r="863" spans="1:2" x14ac:dyDescent="0.35">
      <c r="A863" s="1">
        <v>42620</v>
      </c>
      <c r="B863">
        <v>175</v>
      </c>
    </row>
    <row r="864" spans="1:2" x14ac:dyDescent="0.35">
      <c r="A864" s="1">
        <v>42620</v>
      </c>
      <c r="B864">
        <v>200</v>
      </c>
    </row>
    <row r="865" spans="1:2" x14ac:dyDescent="0.35">
      <c r="A865" s="1">
        <v>42620</v>
      </c>
      <c r="B865">
        <v>250</v>
      </c>
    </row>
    <row r="866" spans="1:2" x14ac:dyDescent="0.35">
      <c r="A866" s="1">
        <v>42620</v>
      </c>
      <c r="B866">
        <v>175</v>
      </c>
    </row>
    <row r="867" spans="1:2" x14ac:dyDescent="0.35">
      <c r="A867" s="1">
        <v>42620</v>
      </c>
      <c r="B867">
        <v>500</v>
      </c>
    </row>
    <row r="868" spans="1:2" x14ac:dyDescent="0.35">
      <c r="A868" s="1">
        <v>42620</v>
      </c>
      <c r="B868">
        <v>1050</v>
      </c>
    </row>
    <row r="869" spans="1:2" x14ac:dyDescent="0.35">
      <c r="A869" s="1">
        <v>42620</v>
      </c>
      <c r="B869">
        <v>850</v>
      </c>
    </row>
    <row r="870" spans="1:2" x14ac:dyDescent="0.35">
      <c r="A870" s="1">
        <v>42620</v>
      </c>
      <c r="B870">
        <v>1050</v>
      </c>
    </row>
    <row r="871" spans="1:2" x14ac:dyDescent="0.35">
      <c r="A871" s="1">
        <v>42620</v>
      </c>
      <c r="B871">
        <v>350</v>
      </c>
    </row>
    <row r="872" spans="1:2" x14ac:dyDescent="0.35">
      <c r="A872" s="1">
        <v>42620</v>
      </c>
      <c r="B872">
        <v>500</v>
      </c>
    </row>
    <row r="873" spans="1:2" x14ac:dyDescent="0.35">
      <c r="A873" s="1">
        <v>42620</v>
      </c>
      <c r="B873">
        <v>1050</v>
      </c>
    </row>
    <row r="874" spans="1:2" x14ac:dyDescent="0.35">
      <c r="A874" s="1">
        <v>42717</v>
      </c>
      <c r="B874">
        <v>250</v>
      </c>
    </row>
    <row r="875" spans="1:2" x14ac:dyDescent="0.35">
      <c r="A875" s="1">
        <v>42717</v>
      </c>
      <c r="B875">
        <v>500</v>
      </c>
    </row>
    <row r="876" spans="1:2" x14ac:dyDescent="0.35">
      <c r="A876" s="1">
        <v>42717</v>
      </c>
      <c r="B876">
        <v>450</v>
      </c>
    </row>
    <row r="877" spans="1:2" x14ac:dyDescent="0.35">
      <c r="A877" s="1">
        <v>42717</v>
      </c>
      <c r="B877">
        <v>550</v>
      </c>
    </row>
    <row r="878" spans="1:2" x14ac:dyDescent="0.35">
      <c r="A878" s="1">
        <v>42717</v>
      </c>
      <c r="B878">
        <v>1050</v>
      </c>
    </row>
    <row r="879" spans="1:2" x14ac:dyDescent="0.35">
      <c r="A879" s="1">
        <v>42717</v>
      </c>
      <c r="B879">
        <v>200</v>
      </c>
    </row>
    <row r="880" spans="1:2" x14ac:dyDescent="0.35">
      <c r="A880" s="1">
        <v>42717</v>
      </c>
      <c r="B880">
        <v>550</v>
      </c>
    </row>
    <row r="881" spans="1:2" x14ac:dyDescent="0.35">
      <c r="A881" s="1">
        <v>42717</v>
      </c>
      <c r="B881">
        <v>2100</v>
      </c>
    </row>
    <row r="882" spans="1:2" x14ac:dyDescent="0.35">
      <c r="A882" s="1">
        <v>42717</v>
      </c>
      <c r="B882">
        <v>100</v>
      </c>
    </row>
    <row r="883" spans="1:2" x14ac:dyDescent="0.35">
      <c r="A883" s="1">
        <v>42717</v>
      </c>
      <c r="B883">
        <v>125</v>
      </c>
    </row>
    <row r="884" spans="1:2" x14ac:dyDescent="0.35">
      <c r="A884" s="1">
        <v>42717</v>
      </c>
      <c r="B884">
        <v>500</v>
      </c>
    </row>
    <row r="885" spans="1:2" x14ac:dyDescent="0.35">
      <c r="A885" s="1">
        <v>42717</v>
      </c>
      <c r="B885">
        <v>375</v>
      </c>
    </row>
    <row r="886" spans="1:2" x14ac:dyDescent="0.35">
      <c r="A886" s="1">
        <v>42717</v>
      </c>
      <c r="B886">
        <v>550</v>
      </c>
    </row>
    <row r="887" spans="1:2" x14ac:dyDescent="0.35">
      <c r="A887" s="1">
        <v>42717</v>
      </c>
      <c r="B887">
        <v>75</v>
      </c>
    </row>
    <row r="888" spans="1:2" x14ac:dyDescent="0.35">
      <c r="A888" s="1">
        <v>42717</v>
      </c>
      <c r="B888">
        <v>100</v>
      </c>
    </row>
    <row r="889" spans="1:2" x14ac:dyDescent="0.35">
      <c r="A889" s="1">
        <v>42717</v>
      </c>
      <c r="B889">
        <v>1050</v>
      </c>
    </row>
    <row r="890" spans="1:2" x14ac:dyDescent="0.35">
      <c r="A890" s="1">
        <v>42740</v>
      </c>
      <c r="B890">
        <v>1050</v>
      </c>
    </row>
    <row r="891" spans="1:2" x14ac:dyDescent="0.35">
      <c r="A891" s="1">
        <v>42740</v>
      </c>
      <c r="B891">
        <v>125</v>
      </c>
    </row>
    <row r="892" spans="1:2" x14ac:dyDescent="0.35">
      <c r="A892" s="1">
        <v>42740</v>
      </c>
      <c r="B892">
        <v>100</v>
      </c>
    </row>
    <row r="893" spans="1:2" x14ac:dyDescent="0.35">
      <c r="A893" s="1">
        <v>42740</v>
      </c>
      <c r="B893">
        <v>25</v>
      </c>
    </row>
    <row r="894" spans="1:2" x14ac:dyDescent="0.35">
      <c r="A894" s="1">
        <v>42740</v>
      </c>
      <c r="B894">
        <v>75</v>
      </c>
    </row>
    <row r="895" spans="1:2" x14ac:dyDescent="0.35">
      <c r="A895" s="1">
        <v>42740</v>
      </c>
      <c r="B895">
        <v>1250</v>
      </c>
    </row>
    <row r="896" spans="1:2" x14ac:dyDescent="0.35">
      <c r="A896" s="1">
        <v>42740</v>
      </c>
      <c r="B896">
        <v>100</v>
      </c>
    </row>
    <row r="897" spans="1:2" x14ac:dyDescent="0.35">
      <c r="A897" s="1">
        <v>42740</v>
      </c>
      <c r="B897">
        <v>500</v>
      </c>
    </row>
    <row r="898" spans="1:2" x14ac:dyDescent="0.35">
      <c r="A898" s="1">
        <v>42740</v>
      </c>
      <c r="B898">
        <v>150</v>
      </c>
    </row>
    <row r="899" spans="1:2" x14ac:dyDescent="0.35">
      <c r="A899" s="1">
        <v>42740</v>
      </c>
      <c r="B899">
        <v>250</v>
      </c>
    </row>
    <row r="900" spans="1:2" x14ac:dyDescent="0.35">
      <c r="A900" s="1">
        <v>42740</v>
      </c>
      <c r="B900">
        <v>25</v>
      </c>
    </row>
    <row r="901" spans="1:2" x14ac:dyDescent="0.35">
      <c r="A901" s="1">
        <v>42740</v>
      </c>
      <c r="B901">
        <v>150</v>
      </c>
    </row>
    <row r="902" spans="1:2" x14ac:dyDescent="0.35">
      <c r="A902" s="1">
        <v>42740</v>
      </c>
      <c r="B902">
        <v>1300</v>
      </c>
    </row>
    <row r="903" spans="1:2" x14ac:dyDescent="0.35">
      <c r="A903" s="1">
        <v>42740</v>
      </c>
      <c r="B903">
        <v>50</v>
      </c>
    </row>
    <row r="904" spans="1:2" x14ac:dyDescent="0.35">
      <c r="A904" s="1">
        <v>42740</v>
      </c>
      <c r="B904">
        <v>400</v>
      </c>
    </row>
    <row r="905" spans="1:2" x14ac:dyDescent="0.35">
      <c r="A905" s="1">
        <v>42740</v>
      </c>
      <c r="B905">
        <v>350</v>
      </c>
    </row>
    <row r="906" spans="1:2" x14ac:dyDescent="0.35">
      <c r="A906" s="1">
        <v>42756</v>
      </c>
      <c r="B906">
        <v>400</v>
      </c>
    </row>
    <row r="907" spans="1:2" x14ac:dyDescent="0.35">
      <c r="A907" s="1">
        <v>42756</v>
      </c>
      <c r="B907">
        <v>1700</v>
      </c>
    </row>
    <row r="908" spans="1:2" x14ac:dyDescent="0.35">
      <c r="A908" s="1">
        <v>42756</v>
      </c>
      <c r="B908">
        <v>600</v>
      </c>
    </row>
    <row r="909" spans="1:2" x14ac:dyDescent="0.35">
      <c r="A909" s="1">
        <v>42756</v>
      </c>
      <c r="B909">
        <v>1600</v>
      </c>
    </row>
    <row r="910" spans="1:2" x14ac:dyDescent="0.35">
      <c r="A910" s="1">
        <v>42756</v>
      </c>
      <c r="B910">
        <v>400</v>
      </c>
    </row>
    <row r="911" spans="1:2" x14ac:dyDescent="0.35">
      <c r="A911" s="1">
        <v>42756</v>
      </c>
      <c r="B911">
        <v>250</v>
      </c>
    </row>
    <row r="912" spans="1:2" x14ac:dyDescent="0.35">
      <c r="A912" s="1">
        <v>42756</v>
      </c>
      <c r="B912">
        <v>-700</v>
      </c>
    </row>
    <row r="913" spans="1:2" x14ac:dyDescent="0.35">
      <c r="A913" s="1">
        <v>42801</v>
      </c>
      <c r="B913">
        <v>300</v>
      </c>
    </row>
    <row r="914" spans="1:2" x14ac:dyDescent="0.35">
      <c r="A914" s="1">
        <v>42801</v>
      </c>
      <c r="B914">
        <v>75</v>
      </c>
    </row>
    <row r="915" spans="1:2" x14ac:dyDescent="0.35">
      <c r="A915" s="1">
        <v>42801</v>
      </c>
      <c r="B915">
        <v>50</v>
      </c>
    </row>
    <row r="916" spans="1:2" x14ac:dyDescent="0.35">
      <c r="A916" s="1">
        <v>42801</v>
      </c>
      <c r="B916">
        <v>500</v>
      </c>
    </row>
    <row r="917" spans="1:2" x14ac:dyDescent="0.35">
      <c r="A917" s="1">
        <v>42801</v>
      </c>
      <c r="B917">
        <v>500</v>
      </c>
    </row>
    <row r="918" spans="1:2" x14ac:dyDescent="0.35">
      <c r="A918" s="1">
        <v>42801</v>
      </c>
      <c r="B918">
        <v>125</v>
      </c>
    </row>
    <row r="919" spans="1:2" x14ac:dyDescent="0.35">
      <c r="A919" s="1">
        <v>42801</v>
      </c>
      <c r="B919">
        <v>175</v>
      </c>
    </row>
    <row r="920" spans="1:2" x14ac:dyDescent="0.35">
      <c r="A920" s="1">
        <v>42801</v>
      </c>
      <c r="B920">
        <v>1050</v>
      </c>
    </row>
    <row r="921" spans="1:2" x14ac:dyDescent="0.35">
      <c r="A921" s="1">
        <v>42801</v>
      </c>
      <c r="B921">
        <v>75</v>
      </c>
    </row>
    <row r="922" spans="1:2" x14ac:dyDescent="0.35">
      <c r="A922" s="1">
        <v>42830</v>
      </c>
      <c r="B922">
        <v>1325</v>
      </c>
    </row>
    <row r="923" spans="1:2" x14ac:dyDescent="0.35">
      <c r="A923" s="1">
        <v>42830</v>
      </c>
      <c r="B923">
        <v>400</v>
      </c>
    </row>
    <row r="924" spans="1:2" x14ac:dyDescent="0.35">
      <c r="A924" s="1">
        <v>42830</v>
      </c>
      <c r="B924">
        <v>600</v>
      </c>
    </row>
    <row r="925" spans="1:2" x14ac:dyDescent="0.35">
      <c r="A925" s="1">
        <v>42830</v>
      </c>
      <c r="B925">
        <v>250</v>
      </c>
    </row>
    <row r="926" spans="1:2" x14ac:dyDescent="0.35">
      <c r="A926" s="1">
        <v>42830</v>
      </c>
      <c r="B926">
        <v>375</v>
      </c>
    </row>
    <row r="927" spans="1:2" x14ac:dyDescent="0.35">
      <c r="A927" s="1">
        <v>42830</v>
      </c>
      <c r="B927">
        <v>1125</v>
      </c>
    </row>
    <row r="928" spans="1:2" x14ac:dyDescent="0.35">
      <c r="A928" s="1">
        <v>42830</v>
      </c>
      <c r="B928">
        <v>200</v>
      </c>
    </row>
    <row r="929" spans="1:2" x14ac:dyDescent="0.35">
      <c r="A929" s="1">
        <v>42830</v>
      </c>
      <c r="B929">
        <v>200</v>
      </c>
    </row>
    <row r="930" spans="1:2" x14ac:dyDescent="0.35">
      <c r="A930" s="1">
        <v>42849</v>
      </c>
      <c r="B930">
        <v>50</v>
      </c>
    </row>
    <row r="931" spans="1:2" x14ac:dyDescent="0.35">
      <c r="A931" s="1">
        <v>42865</v>
      </c>
      <c r="B931">
        <v>25</v>
      </c>
    </row>
    <row r="932" spans="1:2" x14ac:dyDescent="0.35">
      <c r="A932" s="1">
        <v>42865</v>
      </c>
      <c r="B932">
        <v>50</v>
      </c>
    </row>
    <row r="933" spans="1:2" x14ac:dyDescent="0.35">
      <c r="A933" s="1">
        <v>42865</v>
      </c>
      <c r="B933">
        <v>250</v>
      </c>
    </row>
    <row r="934" spans="1:2" x14ac:dyDescent="0.35">
      <c r="A934" s="1">
        <v>42865</v>
      </c>
      <c r="B934">
        <v>250</v>
      </c>
    </row>
    <row r="935" spans="1:2" x14ac:dyDescent="0.35">
      <c r="A935" s="1">
        <v>42865</v>
      </c>
      <c r="B935">
        <v>1050</v>
      </c>
    </row>
    <row r="936" spans="1:2" x14ac:dyDescent="0.35">
      <c r="A936" s="1">
        <v>42865</v>
      </c>
      <c r="B936">
        <v>500</v>
      </c>
    </row>
    <row r="937" spans="1:2" x14ac:dyDescent="0.35">
      <c r="A937" s="1">
        <v>42865</v>
      </c>
      <c r="B937">
        <v>300</v>
      </c>
    </row>
    <row r="938" spans="1:2" x14ac:dyDescent="0.35">
      <c r="A938" s="1">
        <v>42865</v>
      </c>
      <c r="B938">
        <v>450</v>
      </c>
    </row>
    <row r="939" spans="1:2" x14ac:dyDescent="0.35">
      <c r="A939" s="1">
        <v>42865</v>
      </c>
      <c r="B939">
        <v>300</v>
      </c>
    </row>
    <row r="940" spans="1:2" x14ac:dyDescent="0.35">
      <c r="A940" s="1">
        <v>42865</v>
      </c>
      <c r="B940">
        <v>425</v>
      </c>
    </row>
    <row r="941" spans="1:2" x14ac:dyDescent="0.35">
      <c r="A941" s="1">
        <v>42867</v>
      </c>
      <c r="B941">
        <v>250</v>
      </c>
    </row>
    <row r="942" spans="1:2" x14ac:dyDescent="0.35">
      <c r="A942" s="1">
        <v>42867</v>
      </c>
      <c r="B942">
        <v>300</v>
      </c>
    </row>
    <row r="943" spans="1:2" x14ac:dyDescent="0.35">
      <c r="A943" s="1">
        <v>42867</v>
      </c>
      <c r="B943">
        <v>500</v>
      </c>
    </row>
    <row r="944" spans="1:2" x14ac:dyDescent="0.35">
      <c r="A944" s="1">
        <v>42867</v>
      </c>
      <c r="B944">
        <v>750</v>
      </c>
    </row>
    <row r="945" spans="1:2" x14ac:dyDescent="0.35">
      <c r="A945" s="1">
        <v>42867</v>
      </c>
      <c r="B945">
        <v>50</v>
      </c>
    </row>
    <row r="946" spans="1:2" x14ac:dyDescent="0.35">
      <c r="A946" s="1">
        <v>42867</v>
      </c>
      <c r="B946">
        <v>250</v>
      </c>
    </row>
    <row r="947" spans="1:2" x14ac:dyDescent="0.35">
      <c r="A947" s="1">
        <v>42867</v>
      </c>
      <c r="B947">
        <v>250</v>
      </c>
    </row>
    <row r="948" spans="1:2" x14ac:dyDescent="0.35">
      <c r="A948" s="1">
        <v>42898</v>
      </c>
      <c r="B948">
        <v>250</v>
      </c>
    </row>
    <row r="949" spans="1:2" x14ac:dyDescent="0.35">
      <c r="A949" s="1">
        <v>42898</v>
      </c>
      <c r="B949">
        <v>250</v>
      </c>
    </row>
    <row r="950" spans="1:2" x14ac:dyDescent="0.35">
      <c r="A950" s="1">
        <v>42898</v>
      </c>
      <c r="B950">
        <v>250</v>
      </c>
    </row>
    <row r="951" spans="1:2" x14ac:dyDescent="0.35">
      <c r="A951" s="1">
        <v>42898</v>
      </c>
      <c r="B951">
        <v>300</v>
      </c>
    </row>
    <row r="952" spans="1:2" x14ac:dyDescent="0.35">
      <c r="A952" s="1">
        <v>42898</v>
      </c>
      <c r="B952">
        <v>500</v>
      </c>
    </row>
    <row r="953" spans="1:2" x14ac:dyDescent="0.35">
      <c r="A953" s="1">
        <v>42898</v>
      </c>
      <c r="B953">
        <v>150</v>
      </c>
    </row>
    <row r="954" spans="1:2" x14ac:dyDescent="0.35">
      <c r="A954" s="1">
        <v>42898</v>
      </c>
      <c r="B954">
        <v>1050</v>
      </c>
    </row>
    <row r="955" spans="1:2" x14ac:dyDescent="0.35">
      <c r="A955" s="1">
        <v>42898</v>
      </c>
      <c r="B955">
        <v>1050</v>
      </c>
    </row>
    <row r="956" spans="1:2" x14ac:dyDescent="0.35">
      <c r="A956" s="1">
        <v>42898</v>
      </c>
      <c r="B956">
        <v>650</v>
      </c>
    </row>
    <row r="957" spans="1:2" x14ac:dyDescent="0.35">
      <c r="A957" s="1">
        <v>42898</v>
      </c>
      <c r="B957">
        <v>100</v>
      </c>
    </row>
    <row r="958" spans="1:2" x14ac:dyDescent="0.35">
      <c r="A958" s="1">
        <v>42900</v>
      </c>
      <c r="B958">
        <v>775</v>
      </c>
    </row>
    <row r="959" spans="1:2" x14ac:dyDescent="0.35">
      <c r="A959" s="1">
        <v>42900</v>
      </c>
      <c r="B959">
        <v>650</v>
      </c>
    </row>
    <row r="960" spans="1:2" x14ac:dyDescent="0.35">
      <c r="A960" s="1">
        <v>42900</v>
      </c>
      <c r="B960">
        <v>400</v>
      </c>
    </row>
    <row r="961" spans="1:2" x14ac:dyDescent="0.35">
      <c r="A961" s="1">
        <v>42900</v>
      </c>
      <c r="B961">
        <v>400</v>
      </c>
    </row>
    <row r="962" spans="1:2" x14ac:dyDescent="0.35">
      <c r="A962" s="1">
        <v>42900</v>
      </c>
      <c r="B962">
        <v>1050</v>
      </c>
    </row>
    <row r="963" spans="1:2" x14ac:dyDescent="0.35">
      <c r="A963" s="1">
        <v>42937</v>
      </c>
      <c r="B963">
        <v>100</v>
      </c>
    </row>
    <row r="964" spans="1:2" x14ac:dyDescent="0.35">
      <c r="A964" s="1">
        <v>42937</v>
      </c>
      <c r="B964">
        <v>-75</v>
      </c>
    </row>
    <row r="965" spans="1:2" x14ac:dyDescent="0.35">
      <c r="A965" s="1">
        <v>42937</v>
      </c>
      <c r="B965">
        <v>50</v>
      </c>
    </row>
    <row r="966" spans="1:2" x14ac:dyDescent="0.35">
      <c r="A966" s="1">
        <v>42961</v>
      </c>
      <c r="B966">
        <v>250</v>
      </c>
    </row>
    <row r="967" spans="1:2" x14ac:dyDescent="0.35">
      <c r="A967" s="1">
        <v>42983</v>
      </c>
      <c r="B967">
        <v>2100</v>
      </c>
    </row>
    <row r="968" spans="1:2" x14ac:dyDescent="0.35">
      <c r="A968" s="1">
        <v>42983</v>
      </c>
      <c r="B968">
        <v>200</v>
      </c>
    </row>
    <row r="969" spans="1:2" x14ac:dyDescent="0.35">
      <c r="A969" s="1">
        <v>42983</v>
      </c>
      <c r="B969">
        <v>1050</v>
      </c>
    </row>
    <row r="970" spans="1:2" x14ac:dyDescent="0.35">
      <c r="A970" s="1">
        <v>42983</v>
      </c>
      <c r="B970">
        <v>-225</v>
      </c>
    </row>
    <row r="971" spans="1:2" x14ac:dyDescent="0.35">
      <c r="A971" s="1">
        <v>42983</v>
      </c>
      <c r="B971">
        <v>300</v>
      </c>
    </row>
    <row r="972" spans="1:2" x14ac:dyDescent="0.35">
      <c r="A972" s="1">
        <v>42983</v>
      </c>
      <c r="B972">
        <v>100</v>
      </c>
    </row>
    <row r="973" spans="1:2" x14ac:dyDescent="0.35">
      <c r="A973" s="1">
        <v>42983</v>
      </c>
      <c r="B973">
        <v>325</v>
      </c>
    </row>
    <row r="974" spans="1:2" x14ac:dyDescent="0.35">
      <c r="A974" s="1">
        <v>42983</v>
      </c>
      <c r="B974">
        <v>250</v>
      </c>
    </row>
    <row r="975" spans="1:2" x14ac:dyDescent="0.35">
      <c r="A975" s="1">
        <v>42983</v>
      </c>
      <c r="B975">
        <v>250</v>
      </c>
    </row>
    <row r="976" spans="1:2" x14ac:dyDescent="0.35">
      <c r="A976" s="1">
        <v>42983</v>
      </c>
      <c r="B976">
        <v>1050</v>
      </c>
    </row>
    <row r="977" spans="1:2" x14ac:dyDescent="0.35">
      <c r="A977" s="1">
        <v>42983</v>
      </c>
      <c r="B977">
        <v>1050</v>
      </c>
    </row>
    <row r="978" spans="1:2" x14ac:dyDescent="0.35">
      <c r="A978" s="1">
        <v>42983</v>
      </c>
      <c r="B978">
        <v>1050</v>
      </c>
    </row>
    <row r="979" spans="1:2" x14ac:dyDescent="0.35">
      <c r="A979" s="1">
        <v>42983</v>
      </c>
      <c r="B979">
        <v>250</v>
      </c>
    </row>
    <row r="980" spans="1:2" x14ac:dyDescent="0.35">
      <c r="A980" s="1">
        <v>42983</v>
      </c>
      <c r="B980">
        <v>1450</v>
      </c>
    </row>
    <row r="981" spans="1:2" x14ac:dyDescent="0.35">
      <c r="A981" s="1">
        <v>42983</v>
      </c>
      <c r="B981">
        <v>800</v>
      </c>
    </row>
    <row r="982" spans="1:2" x14ac:dyDescent="0.35">
      <c r="A982" s="1">
        <v>42983</v>
      </c>
      <c r="B982">
        <v>600</v>
      </c>
    </row>
    <row r="983" spans="1:2" x14ac:dyDescent="0.35">
      <c r="A983" s="1">
        <v>42983</v>
      </c>
      <c r="B983">
        <v>850</v>
      </c>
    </row>
    <row r="984" spans="1:2" x14ac:dyDescent="0.35">
      <c r="A984" s="1">
        <v>42983</v>
      </c>
      <c r="B984">
        <v>1000</v>
      </c>
    </row>
    <row r="985" spans="1:2" x14ac:dyDescent="0.35">
      <c r="A985" s="1">
        <v>42983</v>
      </c>
      <c r="B985">
        <v>300</v>
      </c>
    </row>
    <row r="986" spans="1:2" x14ac:dyDescent="0.35">
      <c r="A986" s="1">
        <v>42983</v>
      </c>
      <c r="B986">
        <v>400</v>
      </c>
    </row>
    <row r="987" spans="1:2" x14ac:dyDescent="0.35">
      <c r="A987" s="1">
        <v>42983</v>
      </c>
      <c r="B987">
        <v>325</v>
      </c>
    </row>
    <row r="988" spans="1:2" x14ac:dyDescent="0.35">
      <c r="A988" s="1">
        <v>42983</v>
      </c>
      <c r="B988">
        <v>300</v>
      </c>
    </row>
    <row r="989" spans="1:2" x14ac:dyDescent="0.35">
      <c r="A989" s="1">
        <v>42983</v>
      </c>
      <c r="B989">
        <v>50</v>
      </c>
    </row>
    <row r="990" spans="1:2" x14ac:dyDescent="0.35">
      <c r="A990" s="1">
        <v>42983</v>
      </c>
      <c r="B990">
        <v>150</v>
      </c>
    </row>
    <row r="991" spans="1:2" x14ac:dyDescent="0.35">
      <c r="A991" s="1">
        <v>42983</v>
      </c>
      <c r="B991">
        <v>600</v>
      </c>
    </row>
    <row r="992" spans="1:2" x14ac:dyDescent="0.35">
      <c r="A992" s="1">
        <v>42983</v>
      </c>
      <c r="B992">
        <v>500</v>
      </c>
    </row>
    <row r="993" spans="1:2" x14ac:dyDescent="0.35">
      <c r="A993" s="1">
        <v>42983</v>
      </c>
      <c r="B993">
        <v>500</v>
      </c>
    </row>
    <row r="994" spans="1:2" x14ac:dyDescent="0.35">
      <c r="A994" s="1">
        <v>42983</v>
      </c>
      <c r="B994">
        <v>725</v>
      </c>
    </row>
    <row r="995" spans="1:2" x14ac:dyDescent="0.35">
      <c r="A995" s="1">
        <v>42983</v>
      </c>
      <c r="B995">
        <v>500</v>
      </c>
    </row>
    <row r="996" spans="1:2" x14ac:dyDescent="0.35">
      <c r="A996" s="1">
        <v>43041</v>
      </c>
      <c r="B996">
        <v>1425</v>
      </c>
    </row>
    <row r="997" spans="1:2" x14ac:dyDescent="0.35">
      <c r="A997" s="1">
        <v>43041</v>
      </c>
      <c r="B997">
        <v>300</v>
      </c>
    </row>
    <row r="998" spans="1:2" x14ac:dyDescent="0.35">
      <c r="A998" s="1">
        <v>43041</v>
      </c>
      <c r="B998">
        <v>250</v>
      </c>
    </row>
    <row r="999" spans="1:2" x14ac:dyDescent="0.35">
      <c r="A999" s="1">
        <v>43041</v>
      </c>
      <c r="B999">
        <v>50</v>
      </c>
    </row>
    <row r="1000" spans="1:2" x14ac:dyDescent="0.35">
      <c r="A1000" s="1">
        <v>43041</v>
      </c>
      <c r="B1000">
        <v>1050</v>
      </c>
    </row>
    <row r="1001" spans="1:2" x14ac:dyDescent="0.35">
      <c r="A1001" s="1">
        <v>43041</v>
      </c>
      <c r="B1001">
        <v>450</v>
      </c>
    </row>
    <row r="1002" spans="1:2" x14ac:dyDescent="0.35">
      <c r="A1002" s="1">
        <v>43041</v>
      </c>
      <c r="B1002">
        <v>450</v>
      </c>
    </row>
    <row r="1003" spans="1:2" x14ac:dyDescent="0.35">
      <c r="A1003" s="1">
        <v>43041</v>
      </c>
      <c r="B1003">
        <v>350</v>
      </c>
    </row>
    <row r="1004" spans="1:2" x14ac:dyDescent="0.35">
      <c r="A1004" s="1">
        <v>43041</v>
      </c>
      <c r="B1004">
        <v>500</v>
      </c>
    </row>
    <row r="1005" spans="1:2" x14ac:dyDescent="0.35">
      <c r="A1005" s="1">
        <v>43041</v>
      </c>
      <c r="B1005">
        <v>600</v>
      </c>
    </row>
    <row r="1006" spans="1:2" x14ac:dyDescent="0.35">
      <c r="A1006" s="1">
        <v>43041</v>
      </c>
      <c r="B1006">
        <v>700</v>
      </c>
    </row>
    <row r="1007" spans="1:2" x14ac:dyDescent="0.35">
      <c r="A1007" s="1">
        <v>43041</v>
      </c>
      <c r="B1007">
        <v>450</v>
      </c>
    </row>
    <row r="1008" spans="1:2" x14ac:dyDescent="0.35">
      <c r="A1008" s="1">
        <v>43041</v>
      </c>
      <c r="B1008">
        <v>550</v>
      </c>
    </row>
    <row r="1009" spans="1:2" x14ac:dyDescent="0.35">
      <c r="A1009" s="1">
        <v>43041</v>
      </c>
      <c r="B1009">
        <v>550</v>
      </c>
    </row>
    <row r="1010" spans="1:2" x14ac:dyDescent="0.35">
      <c r="A1010" s="1">
        <v>43041</v>
      </c>
      <c r="B1010">
        <v>300</v>
      </c>
    </row>
    <row r="1011" spans="1:2" x14ac:dyDescent="0.35">
      <c r="A1011" s="1">
        <v>43041</v>
      </c>
      <c r="B1011">
        <v>300</v>
      </c>
    </row>
    <row r="1012" spans="1:2" x14ac:dyDescent="0.35">
      <c r="A1012" s="1">
        <v>43042</v>
      </c>
      <c r="B1012">
        <v>200</v>
      </c>
    </row>
    <row r="1013" spans="1:2" x14ac:dyDescent="0.35">
      <c r="A1013" s="1">
        <v>43042</v>
      </c>
      <c r="B1013">
        <v>150</v>
      </c>
    </row>
    <row r="1014" spans="1:2" x14ac:dyDescent="0.35">
      <c r="A1014" s="1">
        <v>43042</v>
      </c>
      <c r="B1014">
        <v>250</v>
      </c>
    </row>
    <row r="1015" spans="1:2" x14ac:dyDescent="0.35">
      <c r="A1015" s="1">
        <v>43042</v>
      </c>
      <c r="B1015">
        <v>2150</v>
      </c>
    </row>
    <row r="1016" spans="1:2" x14ac:dyDescent="0.35">
      <c r="A1016" s="1">
        <v>43042</v>
      </c>
      <c r="B1016">
        <v>450</v>
      </c>
    </row>
    <row r="1017" spans="1:2" x14ac:dyDescent="0.35">
      <c r="A1017" s="1">
        <v>43042</v>
      </c>
      <c r="B1017">
        <v>500</v>
      </c>
    </row>
    <row r="1018" spans="1:2" x14ac:dyDescent="0.35">
      <c r="A1018" s="1">
        <v>43042</v>
      </c>
      <c r="B1018">
        <v>1050</v>
      </c>
    </row>
    <row r="1019" spans="1:2" x14ac:dyDescent="0.35">
      <c r="A1019" s="1">
        <v>43042</v>
      </c>
      <c r="B1019">
        <v>450</v>
      </c>
    </row>
    <row r="1020" spans="1:2" x14ac:dyDescent="0.35">
      <c r="A1020" s="1">
        <v>43042</v>
      </c>
      <c r="B1020">
        <v>1650</v>
      </c>
    </row>
    <row r="1021" spans="1:2" x14ac:dyDescent="0.35">
      <c r="A1021" s="1">
        <v>43042</v>
      </c>
      <c r="B1021">
        <v>1050</v>
      </c>
    </row>
    <row r="1022" spans="1:2" x14ac:dyDescent="0.35">
      <c r="A1022" s="1">
        <v>43042</v>
      </c>
      <c r="B1022">
        <v>850</v>
      </c>
    </row>
    <row r="1023" spans="1:2" x14ac:dyDescent="0.35">
      <c r="A1023" s="1">
        <v>43042</v>
      </c>
      <c r="B1023">
        <v>1050</v>
      </c>
    </row>
    <row r="1024" spans="1:2" x14ac:dyDescent="0.35">
      <c r="A1024" s="1">
        <v>43042</v>
      </c>
      <c r="B1024">
        <v>1050</v>
      </c>
    </row>
    <row r="1025" spans="1:2" x14ac:dyDescent="0.35">
      <c r="A1025" s="1">
        <v>43042</v>
      </c>
      <c r="B1025">
        <v>1050</v>
      </c>
    </row>
    <row r="1026" spans="1:2" x14ac:dyDescent="0.35">
      <c r="A1026" s="1">
        <v>43042</v>
      </c>
      <c r="B1026">
        <v>1050</v>
      </c>
    </row>
    <row r="1027" spans="1:2" x14ac:dyDescent="0.35">
      <c r="A1027" s="1">
        <v>43042</v>
      </c>
      <c r="B1027">
        <v>1050</v>
      </c>
    </row>
    <row r="1028" spans="1:2" x14ac:dyDescent="0.35">
      <c r="A1028" s="1">
        <v>43042</v>
      </c>
      <c r="B1028">
        <v>500</v>
      </c>
    </row>
    <row r="1029" spans="1:2" x14ac:dyDescent="0.35">
      <c r="A1029" s="1">
        <v>43042</v>
      </c>
      <c r="B1029">
        <v>600</v>
      </c>
    </row>
    <row r="1030" spans="1:2" x14ac:dyDescent="0.35">
      <c r="A1030" s="1">
        <v>43042</v>
      </c>
      <c r="B1030">
        <v>300</v>
      </c>
    </row>
    <row r="1031" spans="1:2" x14ac:dyDescent="0.35">
      <c r="A1031" s="1">
        <v>43042</v>
      </c>
      <c r="B1031">
        <v>300</v>
      </c>
    </row>
    <row r="1032" spans="1:2" x14ac:dyDescent="0.35">
      <c r="A1032" s="1">
        <v>43042</v>
      </c>
      <c r="B1032">
        <v>1050</v>
      </c>
    </row>
    <row r="1033" spans="1:2" x14ac:dyDescent="0.35">
      <c r="A1033" s="1">
        <v>43073</v>
      </c>
      <c r="B1033">
        <v>1050</v>
      </c>
    </row>
    <row r="1034" spans="1:2" x14ac:dyDescent="0.35">
      <c r="A1034" s="1">
        <v>43075</v>
      </c>
      <c r="B1034">
        <v>2100</v>
      </c>
    </row>
    <row r="1035" spans="1:2" x14ac:dyDescent="0.35">
      <c r="A1035" s="1">
        <v>43075</v>
      </c>
      <c r="B1035">
        <v>250</v>
      </c>
    </row>
    <row r="1036" spans="1:2" x14ac:dyDescent="0.35">
      <c r="A1036" s="1">
        <v>43075</v>
      </c>
      <c r="B1036">
        <v>450</v>
      </c>
    </row>
    <row r="1037" spans="1:2" x14ac:dyDescent="0.35">
      <c r="A1037" s="1">
        <v>43075</v>
      </c>
      <c r="B1037">
        <v>800</v>
      </c>
    </row>
    <row r="1038" spans="1:2" x14ac:dyDescent="0.35">
      <c r="A1038" s="1">
        <v>43075</v>
      </c>
      <c r="B1038">
        <v>375</v>
      </c>
    </row>
    <row r="1039" spans="1:2" x14ac:dyDescent="0.35">
      <c r="A1039" s="1">
        <v>43075</v>
      </c>
      <c r="B1039">
        <v>450</v>
      </c>
    </row>
    <row r="1040" spans="1:2" x14ac:dyDescent="0.35">
      <c r="A1040" s="1">
        <v>43075</v>
      </c>
      <c r="B1040">
        <v>300</v>
      </c>
    </row>
    <row r="1041" spans="1:2" x14ac:dyDescent="0.35">
      <c r="A1041" s="1">
        <v>43075</v>
      </c>
      <c r="B1041">
        <v>1050</v>
      </c>
    </row>
    <row r="1042" spans="1:2" x14ac:dyDescent="0.35">
      <c r="A1042" s="1">
        <v>43075</v>
      </c>
      <c r="B1042">
        <v>1350</v>
      </c>
    </row>
    <row r="1043" spans="1:2" x14ac:dyDescent="0.35">
      <c r="A1043" s="1">
        <v>43075</v>
      </c>
      <c r="B1043">
        <v>1050</v>
      </c>
    </row>
    <row r="1044" spans="1:2" x14ac:dyDescent="0.35">
      <c r="A1044" s="1">
        <v>43075</v>
      </c>
      <c r="B1044">
        <v>1050</v>
      </c>
    </row>
    <row r="1045" spans="1:2" x14ac:dyDescent="0.35">
      <c r="A1045" s="1">
        <v>43075</v>
      </c>
      <c r="B1045">
        <v>250</v>
      </c>
    </row>
    <row r="1046" spans="1:2" x14ac:dyDescent="0.35">
      <c r="A1046" s="1">
        <v>43075</v>
      </c>
      <c r="B1046">
        <v>500</v>
      </c>
    </row>
    <row r="1047" spans="1:2" x14ac:dyDescent="0.35">
      <c r="A1047" s="1">
        <v>43075</v>
      </c>
      <c r="B1047">
        <v>300</v>
      </c>
    </row>
    <row r="1048" spans="1:2" x14ac:dyDescent="0.35">
      <c r="A1048" s="1">
        <v>43075</v>
      </c>
      <c r="B1048">
        <v>1050</v>
      </c>
    </row>
    <row r="1049" spans="1:2" x14ac:dyDescent="0.35">
      <c r="A1049" s="1">
        <v>43082</v>
      </c>
      <c r="B1049">
        <v>1050</v>
      </c>
    </row>
    <row r="1050" spans="1:2" x14ac:dyDescent="0.35">
      <c r="A1050" s="1">
        <v>43082</v>
      </c>
      <c r="B1050">
        <v>-50</v>
      </c>
    </row>
    <row r="1051" spans="1:2" x14ac:dyDescent="0.35">
      <c r="A1051" s="1">
        <v>43082</v>
      </c>
      <c r="B1051">
        <v>50</v>
      </c>
    </row>
    <row r="1052" spans="1:2" x14ac:dyDescent="0.35">
      <c r="A1052" s="1">
        <v>43082</v>
      </c>
      <c r="B1052">
        <v>125</v>
      </c>
    </row>
    <row r="1053" spans="1:2" x14ac:dyDescent="0.35">
      <c r="A1053" s="1">
        <v>43082</v>
      </c>
      <c r="B1053">
        <v>1350</v>
      </c>
    </row>
    <row r="1054" spans="1:2" x14ac:dyDescent="0.35">
      <c r="A1054" s="1">
        <v>43082</v>
      </c>
      <c r="B1054">
        <v>2100</v>
      </c>
    </row>
    <row r="1055" spans="1:2" x14ac:dyDescent="0.35">
      <c r="A1055" s="1">
        <v>43082</v>
      </c>
      <c r="B1055">
        <v>4200</v>
      </c>
    </row>
    <row r="1056" spans="1:2" x14ac:dyDescent="0.35">
      <c r="A1056" s="1">
        <v>43082</v>
      </c>
      <c r="B1056">
        <v>4200</v>
      </c>
    </row>
    <row r="1057" spans="1:2" x14ac:dyDescent="0.35">
      <c r="A1057" s="1">
        <v>43082</v>
      </c>
      <c r="B1057">
        <v>3150</v>
      </c>
    </row>
    <row r="1058" spans="1:2" x14ac:dyDescent="0.35">
      <c r="A1058" s="1">
        <v>43082</v>
      </c>
      <c r="B1058">
        <v>4200</v>
      </c>
    </row>
    <row r="1059" spans="1:2" x14ac:dyDescent="0.35">
      <c r="A1059" s="1">
        <v>43082</v>
      </c>
      <c r="B1059">
        <v>3800</v>
      </c>
    </row>
    <row r="1060" spans="1:2" x14ac:dyDescent="0.35">
      <c r="A1060" s="1">
        <v>43082</v>
      </c>
      <c r="B1060">
        <v>4200</v>
      </c>
    </row>
    <row r="1061" spans="1:2" x14ac:dyDescent="0.35">
      <c r="A1061" s="1">
        <v>43082</v>
      </c>
      <c r="B1061">
        <v>2000</v>
      </c>
    </row>
    <row r="1062" spans="1:2" x14ac:dyDescent="0.35">
      <c r="A1062" s="1">
        <v>43082</v>
      </c>
      <c r="B1062">
        <v>150</v>
      </c>
    </row>
    <row r="1063" spans="1:2" x14ac:dyDescent="0.35">
      <c r="A1063" s="1">
        <v>43082</v>
      </c>
      <c r="B1063">
        <v>25</v>
      </c>
    </row>
    <row r="1064" spans="1:2" x14ac:dyDescent="0.35">
      <c r="A1064" s="1">
        <v>43082</v>
      </c>
      <c r="B1064">
        <v>400</v>
      </c>
    </row>
    <row r="1065" spans="1:2" x14ac:dyDescent="0.35">
      <c r="A1065" s="1">
        <v>43100</v>
      </c>
      <c r="B1065">
        <v>175</v>
      </c>
    </row>
    <row r="1066" spans="1:2" x14ac:dyDescent="0.35">
      <c r="A1066" s="1">
        <v>43249</v>
      </c>
      <c r="B1066">
        <v>400</v>
      </c>
    </row>
    <row r="1067" spans="1:2" x14ac:dyDescent="0.35">
      <c r="A1067" s="1">
        <v>43249</v>
      </c>
      <c r="B1067">
        <v>500</v>
      </c>
    </row>
    <row r="1068" spans="1:2" x14ac:dyDescent="0.35">
      <c r="A1068" s="1">
        <v>43249</v>
      </c>
      <c r="B1068">
        <v>150</v>
      </c>
    </row>
    <row r="1069" spans="1:2" x14ac:dyDescent="0.35">
      <c r="A1069" s="1">
        <v>43249</v>
      </c>
      <c r="B1069">
        <v>200</v>
      </c>
    </row>
    <row r="1070" spans="1:2" x14ac:dyDescent="0.35">
      <c r="A1070" s="1">
        <v>43249</v>
      </c>
      <c r="B1070">
        <v>50</v>
      </c>
    </row>
    <row r="1071" spans="1:2" x14ac:dyDescent="0.35">
      <c r="A1071" s="1">
        <v>43249</v>
      </c>
      <c r="B1071">
        <v>400</v>
      </c>
    </row>
    <row r="1072" spans="1:2" x14ac:dyDescent="0.35">
      <c r="A1072" s="1">
        <v>43249</v>
      </c>
      <c r="B1072">
        <v>400</v>
      </c>
    </row>
    <row r="1073" spans="1:2" x14ac:dyDescent="0.35">
      <c r="A1073" s="1">
        <v>43249</v>
      </c>
      <c r="B1073">
        <v>125</v>
      </c>
    </row>
    <row r="1074" spans="1:2" x14ac:dyDescent="0.35">
      <c r="A1074" s="1">
        <v>43249</v>
      </c>
      <c r="B1074">
        <v>200</v>
      </c>
    </row>
    <row r="1075" spans="1:2" x14ac:dyDescent="0.35">
      <c r="A1075" s="1">
        <v>43249</v>
      </c>
      <c r="B1075">
        <v>175</v>
      </c>
    </row>
    <row r="1076" spans="1:2" x14ac:dyDescent="0.35">
      <c r="A1076" s="1">
        <v>43249</v>
      </c>
      <c r="B1076">
        <v>100</v>
      </c>
    </row>
    <row r="1077" spans="1:2" x14ac:dyDescent="0.35">
      <c r="A1077" s="1">
        <v>43249</v>
      </c>
      <c r="B1077">
        <v>100</v>
      </c>
    </row>
    <row r="1078" spans="1:2" x14ac:dyDescent="0.35">
      <c r="A1078" s="1">
        <v>43249</v>
      </c>
      <c r="B1078">
        <v>50</v>
      </c>
    </row>
    <row r="1079" spans="1:2" x14ac:dyDescent="0.35">
      <c r="A1079" s="1">
        <v>43249</v>
      </c>
      <c r="B1079">
        <v>75</v>
      </c>
    </row>
    <row r="1080" spans="1:2" x14ac:dyDescent="0.35">
      <c r="A1080" s="1">
        <v>43249</v>
      </c>
      <c r="B1080">
        <v>1050</v>
      </c>
    </row>
    <row r="1081" spans="1:2" x14ac:dyDescent="0.35">
      <c r="A1081" s="1">
        <v>43249</v>
      </c>
      <c r="B1081">
        <v>-50</v>
      </c>
    </row>
    <row r="1082" spans="1:2" x14ac:dyDescent="0.35">
      <c r="A1082" s="1">
        <v>43249</v>
      </c>
      <c r="B1082">
        <v>375</v>
      </c>
    </row>
    <row r="1083" spans="1:2" x14ac:dyDescent="0.35">
      <c r="A1083" s="1">
        <v>43249</v>
      </c>
      <c r="B1083">
        <v>300</v>
      </c>
    </row>
    <row r="1084" spans="1:2" x14ac:dyDescent="0.35">
      <c r="A1084" s="1">
        <v>43249</v>
      </c>
      <c r="B1084">
        <v>250</v>
      </c>
    </row>
    <row r="1085" spans="1:2" x14ac:dyDescent="0.35">
      <c r="A1085" s="1">
        <v>43249</v>
      </c>
      <c r="B1085">
        <v>500</v>
      </c>
    </row>
    <row r="1086" spans="1:2" x14ac:dyDescent="0.35">
      <c r="A1086" s="1">
        <v>43249</v>
      </c>
      <c r="B1086">
        <v>250</v>
      </c>
    </row>
    <row r="1087" spans="1:2" x14ac:dyDescent="0.35">
      <c r="A1087" s="1">
        <v>43249</v>
      </c>
      <c r="B1087">
        <v>275</v>
      </c>
    </row>
    <row r="1088" spans="1:2" x14ac:dyDescent="0.35">
      <c r="A1088" s="1">
        <v>43249</v>
      </c>
      <c r="B1088">
        <v>350</v>
      </c>
    </row>
    <row r="1089" spans="1:2" x14ac:dyDescent="0.35">
      <c r="A1089" s="1">
        <v>43280</v>
      </c>
      <c r="B1089">
        <v>125</v>
      </c>
    </row>
    <row r="1090" spans="1:2" x14ac:dyDescent="0.35">
      <c r="A1090" s="1">
        <v>43280</v>
      </c>
      <c r="B1090">
        <v>100</v>
      </c>
    </row>
    <row r="1091" spans="1:2" x14ac:dyDescent="0.35">
      <c r="A1091" s="1">
        <v>43280</v>
      </c>
      <c r="B1091">
        <v>1050</v>
      </c>
    </row>
    <row r="1092" spans="1:2" x14ac:dyDescent="0.35">
      <c r="A1092" s="1">
        <v>43280</v>
      </c>
      <c r="B1092">
        <v>1050</v>
      </c>
    </row>
    <row r="1093" spans="1:2" x14ac:dyDescent="0.35">
      <c r="A1093" s="1">
        <v>43280</v>
      </c>
      <c r="B1093">
        <v>600</v>
      </c>
    </row>
    <row r="1094" spans="1:2" x14ac:dyDescent="0.35">
      <c r="A1094" s="1">
        <v>43280</v>
      </c>
      <c r="B1094">
        <v>300</v>
      </c>
    </row>
    <row r="1095" spans="1:2" x14ac:dyDescent="0.35">
      <c r="A1095" s="1">
        <v>43280</v>
      </c>
      <c r="B1095">
        <v>1050</v>
      </c>
    </row>
    <row r="1096" spans="1:2" x14ac:dyDescent="0.35">
      <c r="A1096" s="1">
        <v>43280</v>
      </c>
      <c r="B1096">
        <v>1050</v>
      </c>
    </row>
    <row r="1097" spans="1:2" x14ac:dyDescent="0.35">
      <c r="A1097" s="1">
        <v>43280</v>
      </c>
      <c r="B1097">
        <v>1050</v>
      </c>
    </row>
    <row r="1098" spans="1:2" x14ac:dyDescent="0.35">
      <c r="A1098" s="1">
        <v>43280</v>
      </c>
      <c r="B1098">
        <v>1200</v>
      </c>
    </row>
    <row r="1099" spans="1:2" x14ac:dyDescent="0.35">
      <c r="A1099" s="1">
        <v>43280</v>
      </c>
      <c r="B1099">
        <v>1200</v>
      </c>
    </row>
    <row r="1100" spans="1:2" x14ac:dyDescent="0.35">
      <c r="A1100" s="1">
        <v>43280</v>
      </c>
      <c r="B1100">
        <v>350</v>
      </c>
    </row>
    <row r="1101" spans="1:2" x14ac:dyDescent="0.35">
      <c r="A1101" s="1">
        <v>43280</v>
      </c>
      <c r="B1101">
        <v>700</v>
      </c>
    </row>
    <row r="1102" spans="1:2" x14ac:dyDescent="0.35">
      <c r="A1102" s="1">
        <v>43280</v>
      </c>
      <c r="B1102">
        <v>200</v>
      </c>
    </row>
    <row r="1103" spans="1:2" x14ac:dyDescent="0.35">
      <c r="A1103" s="1">
        <v>43280</v>
      </c>
      <c r="B1103">
        <v>-150</v>
      </c>
    </row>
    <row r="1104" spans="1:2" x14ac:dyDescent="0.35">
      <c r="A1104" s="1">
        <v>43280</v>
      </c>
      <c r="B1104">
        <v>250</v>
      </c>
    </row>
    <row r="1105" spans="1:2" x14ac:dyDescent="0.35">
      <c r="A1105" s="1">
        <v>43280</v>
      </c>
      <c r="B1105">
        <v>200</v>
      </c>
    </row>
    <row r="1106" spans="1:2" x14ac:dyDescent="0.35">
      <c r="A1106" s="1">
        <v>43280</v>
      </c>
      <c r="B1106">
        <v>500</v>
      </c>
    </row>
    <row r="1107" spans="1:2" x14ac:dyDescent="0.35">
      <c r="A1107" s="1">
        <v>43280</v>
      </c>
      <c r="B1107">
        <v>450</v>
      </c>
    </row>
    <row r="1108" spans="1:2" x14ac:dyDescent="0.35">
      <c r="A1108" s="1">
        <v>43280</v>
      </c>
      <c r="B1108">
        <v>600</v>
      </c>
    </row>
    <row r="1109" spans="1:2" x14ac:dyDescent="0.35">
      <c r="A1109" s="1">
        <v>43280</v>
      </c>
      <c r="B1109">
        <v>600</v>
      </c>
    </row>
    <row r="1110" spans="1:2" x14ac:dyDescent="0.35">
      <c r="A1110" s="1">
        <v>43280</v>
      </c>
      <c r="B1110">
        <v>100</v>
      </c>
    </row>
    <row r="1111" spans="1:2" x14ac:dyDescent="0.35">
      <c r="A1111" s="1">
        <v>43280</v>
      </c>
      <c r="B1111">
        <v>500</v>
      </c>
    </row>
    <row r="1112" spans="1:2" x14ac:dyDescent="0.35">
      <c r="A1112" s="1">
        <v>43280</v>
      </c>
      <c r="B1112">
        <v>400</v>
      </c>
    </row>
    <row r="1113" spans="1:2" x14ac:dyDescent="0.35">
      <c r="A1113" s="1">
        <v>43280</v>
      </c>
      <c r="B1113">
        <v>1050</v>
      </c>
    </row>
    <row r="1114" spans="1:2" x14ac:dyDescent="0.35">
      <c r="A1114" s="1">
        <v>43280</v>
      </c>
      <c r="B1114">
        <v>300</v>
      </c>
    </row>
    <row r="1115" spans="1:2" x14ac:dyDescent="0.35">
      <c r="A1115" s="1">
        <v>43280</v>
      </c>
      <c r="B1115">
        <v>250</v>
      </c>
    </row>
    <row r="1116" spans="1:2" x14ac:dyDescent="0.35">
      <c r="A1116" s="1">
        <v>43280</v>
      </c>
      <c r="B1116">
        <v>1125</v>
      </c>
    </row>
    <row r="1117" spans="1:2" x14ac:dyDescent="0.35">
      <c r="A1117" s="1">
        <v>43280</v>
      </c>
      <c r="B1117">
        <v>475</v>
      </c>
    </row>
    <row r="1118" spans="1:2" x14ac:dyDescent="0.35">
      <c r="A1118" s="1">
        <v>43280</v>
      </c>
      <c r="B1118">
        <v>1200</v>
      </c>
    </row>
    <row r="1119" spans="1:2" x14ac:dyDescent="0.35">
      <c r="A1119" s="1">
        <v>43280</v>
      </c>
      <c r="B1119">
        <v>50</v>
      </c>
    </row>
    <row r="1120" spans="1:2" x14ac:dyDescent="0.35">
      <c r="A1120" s="1">
        <v>43280</v>
      </c>
      <c r="B1120">
        <v>600</v>
      </c>
    </row>
    <row r="1121" spans="1:2" x14ac:dyDescent="0.35">
      <c r="A1121" s="1">
        <v>43280</v>
      </c>
      <c r="B1121">
        <v>200</v>
      </c>
    </row>
    <row r="1122" spans="1:2" x14ac:dyDescent="0.35">
      <c r="A1122" s="1">
        <v>43280</v>
      </c>
      <c r="B1122">
        <v>600</v>
      </c>
    </row>
    <row r="1123" spans="1:2" x14ac:dyDescent="0.35">
      <c r="A1123" s="1">
        <v>43280</v>
      </c>
      <c r="B1123">
        <v>625</v>
      </c>
    </row>
    <row r="1124" spans="1:2" x14ac:dyDescent="0.35">
      <c r="A1124" s="1">
        <v>43280</v>
      </c>
      <c r="B1124">
        <v>200</v>
      </c>
    </row>
    <row r="1125" spans="1:2" x14ac:dyDescent="0.35">
      <c r="A1125" s="1">
        <v>43280</v>
      </c>
      <c r="B1125">
        <v>250</v>
      </c>
    </row>
    <row r="1126" spans="1:2" x14ac:dyDescent="0.35">
      <c r="A1126" s="1">
        <v>43280</v>
      </c>
      <c r="B1126">
        <v>625</v>
      </c>
    </row>
    <row r="1127" spans="1:2" x14ac:dyDescent="0.35">
      <c r="A1127" s="1">
        <v>43280</v>
      </c>
      <c r="B1127">
        <v>500</v>
      </c>
    </row>
    <row r="1128" spans="1:2" x14ac:dyDescent="0.35">
      <c r="A1128" s="1">
        <v>43280</v>
      </c>
      <c r="B1128">
        <v>625</v>
      </c>
    </row>
    <row r="1129" spans="1:2" x14ac:dyDescent="0.35">
      <c r="A1129" s="1">
        <v>43280</v>
      </c>
      <c r="B1129">
        <v>500</v>
      </c>
    </row>
    <row r="1130" spans="1:2" x14ac:dyDescent="0.35">
      <c r="A1130" s="1">
        <v>43280</v>
      </c>
      <c r="B1130">
        <v>400</v>
      </c>
    </row>
    <row r="1131" spans="1:2" x14ac:dyDescent="0.35">
      <c r="A1131" s="1">
        <v>43280</v>
      </c>
      <c r="B1131">
        <v>500</v>
      </c>
    </row>
    <row r="1132" spans="1:2" x14ac:dyDescent="0.35">
      <c r="A1132" s="1">
        <v>43280</v>
      </c>
      <c r="B1132">
        <v>300</v>
      </c>
    </row>
    <row r="1133" spans="1:2" x14ac:dyDescent="0.35">
      <c r="A1133" s="1">
        <v>43280</v>
      </c>
      <c r="B1133">
        <v>-50</v>
      </c>
    </row>
    <row r="1134" spans="1:2" x14ac:dyDescent="0.35">
      <c r="A1134" s="1">
        <v>43280</v>
      </c>
      <c r="B1134">
        <v>1050</v>
      </c>
    </row>
    <row r="1135" spans="1:2" x14ac:dyDescent="0.35">
      <c r="A1135" s="1">
        <v>43280</v>
      </c>
      <c r="B1135">
        <v>250</v>
      </c>
    </row>
    <row r="1136" spans="1:2" x14ac:dyDescent="0.35">
      <c r="A1136" s="1">
        <v>43280</v>
      </c>
      <c r="B1136">
        <v>250</v>
      </c>
    </row>
    <row r="1137" spans="1:2" x14ac:dyDescent="0.35">
      <c r="A1137" s="1">
        <v>43280</v>
      </c>
      <c r="B1137">
        <v>625</v>
      </c>
    </row>
    <row r="1138" spans="1:2" x14ac:dyDescent="0.35">
      <c r="A1138" s="1">
        <v>43280</v>
      </c>
      <c r="B1138">
        <v>1050</v>
      </c>
    </row>
    <row r="1139" spans="1:2" x14ac:dyDescent="0.35">
      <c r="A1139" s="1">
        <v>43280</v>
      </c>
      <c r="B1139">
        <v>450</v>
      </c>
    </row>
    <row r="1140" spans="1:2" x14ac:dyDescent="0.35">
      <c r="A1140" s="1">
        <v>43280</v>
      </c>
      <c r="B1140">
        <v>1750</v>
      </c>
    </row>
    <row r="1141" spans="1:2" x14ac:dyDescent="0.35">
      <c r="A1141" s="1">
        <v>43280</v>
      </c>
      <c r="B1141">
        <v>600</v>
      </c>
    </row>
    <row r="1142" spans="1:2" x14ac:dyDescent="0.35">
      <c r="A1142" s="1">
        <v>43280</v>
      </c>
      <c r="B1142">
        <v>1050</v>
      </c>
    </row>
    <row r="1143" spans="1:2" x14ac:dyDescent="0.35">
      <c r="A1143" s="1">
        <v>43280</v>
      </c>
      <c r="B1143">
        <v>575</v>
      </c>
    </row>
    <row r="1144" spans="1:2" x14ac:dyDescent="0.35">
      <c r="A1144" s="1">
        <v>43280</v>
      </c>
      <c r="B1144">
        <v>1050</v>
      </c>
    </row>
    <row r="1145" spans="1:2" x14ac:dyDescent="0.35">
      <c r="A1145" s="1">
        <v>43280</v>
      </c>
      <c r="B1145">
        <v>300</v>
      </c>
    </row>
    <row r="1146" spans="1:2" x14ac:dyDescent="0.35">
      <c r="A1146" s="1">
        <v>43280</v>
      </c>
      <c r="B1146">
        <v>2100</v>
      </c>
    </row>
    <row r="1147" spans="1:2" x14ac:dyDescent="0.35">
      <c r="A1147" s="1">
        <v>43280</v>
      </c>
      <c r="B1147">
        <v>1050</v>
      </c>
    </row>
    <row r="1148" spans="1:2" x14ac:dyDescent="0.35">
      <c r="A1148" s="1">
        <v>43280</v>
      </c>
      <c r="B1148">
        <v>600</v>
      </c>
    </row>
    <row r="1149" spans="1:2" x14ac:dyDescent="0.35">
      <c r="A1149" s="1">
        <v>43280</v>
      </c>
      <c r="B1149">
        <v>450</v>
      </c>
    </row>
    <row r="1150" spans="1:2" x14ac:dyDescent="0.35">
      <c r="A1150" s="1">
        <v>43280</v>
      </c>
      <c r="B1150">
        <v>875</v>
      </c>
    </row>
    <row r="1151" spans="1:2" x14ac:dyDescent="0.35">
      <c r="A1151" s="1">
        <v>43280</v>
      </c>
      <c r="B1151">
        <v>700</v>
      </c>
    </row>
    <row r="1152" spans="1:2" x14ac:dyDescent="0.35">
      <c r="A1152" s="1">
        <v>43280</v>
      </c>
      <c r="B1152">
        <v>400</v>
      </c>
    </row>
    <row r="1153" spans="1:2" x14ac:dyDescent="0.35">
      <c r="A1153" s="1">
        <v>43280</v>
      </c>
      <c r="B1153">
        <v>400</v>
      </c>
    </row>
    <row r="1154" spans="1:2" x14ac:dyDescent="0.35">
      <c r="A1154" s="1">
        <v>43280</v>
      </c>
      <c r="B1154">
        <v>1050</v>
      </c>
    </row>
    <row r="1155" spans="1:2" x14ac:dyDescent="0.35">
      <c r="A1155" s="1">
        <v>43280</v>
      </c>
      <c r="B1155">
        <v>450</v>
      </c>
    </row>
    <row r="1156" spans="1:2" x14ac:dyDescent="0.35">
      <c r="A1156" s="1">
        <v>43280</v>
      </c>
      <c r="B1156">
        <v>125</v>
      </c>
    </row>
    <row r="1157" spans="1:2" x14ac:dyDescent="0.35">
      <c r="A1157" s="1">
        <v>43280</v>
      </c>
      <c r="B1157">
        <v>250</v>
      </c>
    </row>
    <row r="1158" spans="1:2" x14ac:dyDescent="0.35">
      <c r="A1158" s="1">
        <v>43280</v>
      </c>
      <c r="B1158">
        <v>300</v>
      </c>
    </row>
    <row r="1159" spans="1:2" x14ac:dyDescent="0.35">
      <c r="A1159" s="1">
        <v>43280</v>
      </c>
      <c r="B1159">
        <v>300</v>
      </c>
    </row>
    <row r="1160" spans="1:2" x14ac:dyDescent="0.35">
      <c r="A1160" s="1">
        <v>43280</v>
      </c>
      <c r="B1160">
        <v>900</v>
      </c>
    </row>
    <row r="1161" spans="1:2" x14ac:dyDescent="0.35">
      <c r="A1161" s="1">
        <v>43280</v>
      </c>
      <c r="B1161">
        <v>700</v>
      </c>
    </row>
    <row r="1162" spans="1:2" x14ac:dyDescent="0.35">
      <c r="A1162" s="1">
        <v>43280</v>
      </c>
      <c r="B1162">
        <v>1450</v>
      </c>
    </row>
    <row r="1163" spans="1:2" x14ac:dyDescent="0.35">
      <c r="A1163" s="1">
        <v>43280</v>
      </c>
      <c r="B1163">
        <v>300</v>
      </c>
    </row>
    <row r="1164" spans="1:2" x14ac:dyDescent="0.35">
      <c r="A1164" s="1">
        <v>43280</v>
      </c>
      <c r="B1164">
        <v>300</v>
      </c>
    </row>
    <row r="1165" spans="1:2" x14ac:dyDescent="0.35">
      <c r="A1165" s="1">
        <v>43280</v>
      </c>
      <c r="B1165">
        <v>-150</v>
      </c>
    </row>
    <row r="1166" spans="1:2" x14ac:dyDescent="0.35">
      <c r="A1166" s="1">
        <v>43280</v>
      </c>
      <c r="B1166">
        <v>25</v>
      </c>
    </row>
    <row r="1167" spans="1:2" x14ac:dyDescent="0.35">
      <c r="A1167" s="1">
        <v>43280</v>
      </c>
      <c r="B1167">
        <v>25</v>
      </c>
    </row>
    <row r="1168" spans="1:2" x14ac:dyDescent="0.35">
      <c r="A1168" s="1">
        <v>43306</v>
      </c>
      <c r="B1168">
        <v>-25</v>
      </c>
    </row>
    <row r="1169" spans="1:2" x14ac:dyDescent="0.35">
      <c r="A1169" s="1">
        <v>43306</v>
      </c>
      <c r="B1169">
        <v>300</v>
      </c>
    </row>
    <row r="1170" spans="1:2" x14ac:dyDescent="0.35">
      <c r="A1170" s="1">
        <v>43370</v>
      </c>
      <c r="B1170">
        <v>250</v>
      </c>
    </row>
    <row r="1171" spans="1:2" x14ac:dyDescent="0.35">
      <c r="A1171" s="1">
        <v>43388</v>
      </c>
      <c r="B1171">
        <v>150</v>
      </c>
    </row>
    <row r="1172" spans="1:2" x14ac:dyDescent="0.35">
      <c r="A1172" s="1">
        <v>43388</v>
      </c>
      <c r="B1172">
        <v>400</v>
      </c>
    </row>
    <row r="1173" spans="1:2" x14ac:dyDescent="0.35">
      <c r="A1173" s="1">
        <v>43388</v>
      </c>
      <c r="B1173">
        <v>400</v>
      </c>
    </row>
    <row r="1174" spans="1:2" x14ac:dyDescent="0.35">
      <c r="A1174" s="1">
        <v>43388</v>
      </c>
      <c r="B1174">
        <v>400</v>
      </c>
    </row>
    <row r="1175" spans="1:2" x14ac:dyDescent="0.35">
      <c r="A1175" s="1">
        <v>43388</v>
      </c>
      <c r="B1175">
        <v>150</v>
      </c>
    </row>
    <row r="1176" spans="1:2" x14ac:dyDescent="0.35">
      <c r="A1176" s="1">
        <v>43388</v>
      </c>
      <c r="B1176">
        <v>550</v>
      </c>
    </row>
    <row r="1177" spans="1:2" x14ac:dyDescent="0.35">
      <c r="A1177" s="1">
        <v>43388</v>
      </c>
      <c r="B1177">
        <v>700</v>
      </c>
    </row>
    <row r="1178" spans="1:2" x14ac:dyDescent="0.35">
      <c r="A1178" s="1">
        <v>43388</v>
      </c>
      <c r="B1178">
        <v>600</v>
      </c>
    </row>
    <row r="1179" spans="1:2" x14ac:dyDescent="0.35">
      <c r="A1179" s="1">
        <v>43388</v>
      </c>
      <c r="B1179">
        <v>1050</v>
      </c>
    </row>
    <row r="1180" spans="1:2" x14ac:dyDescent="0.35">
      <c r="A1180" s="1">
        <v>43388</v>
      </c>
      <c r="B1180">
        <v>400</v>
      </c>
    </row>
    <row r="1181" spans="1:2" x14ac:dyDescent="0.35">
      <c r="A1181" s="1">
        <v>43388</v>
      </c>
      <c r="B1181">
        <v>500</v>
      </c>
    </row>
    <row r="1182" spans="1:2" x14ac:dyDescent="0.35">
      <c r="A1182" s="1">
        <v>43388</v>
      </c>
      <c r="B1182">
        <v>450</v>
      </c>
    </row>
    <row r="1183" spans="1:2" x14ac:dyDescent="0.35">
      <c r="A1183" s="1">
        <v>43388</v>
      </c>
      <c r="B1183">
        <v>450</v>
      </c>
    </row>
    <row r="1184" spans="1:2" x14ac:dyDescent="0.35">
      <c r="A1184" s="1">
        <v>43388</v>
      </c>
      <c r="B1184">
        <v>150</v>
      </c>
    </row>
    <row r="1185" spans="1:2" x14ac:dyDescent="0.35">
      <c r="A1185" s="1">
        <v>43388</v>
      </c>
      <c r="B1185">
        <v>50</v>
      </c>
    </row>
    <row r="1186" spans="1:2" x14ac:dyDescent="0.35">
      <c r="A1186" s="1">
        <v>43388</v>
      </c>
      <c r="B1186">
        <v>250</v>
      </c>
    </row>
    <row r="1187" spans="1:2" x14ac:dyDescent="0.35">
      <c r="A1187" s="1">
        <v>43388</v>
      </c>
      <c r="B1187">
        <v>1050</v>
      </c>
    </row>
    <row r="1188" spans="1:2" x14ac:dyDescent="0.35">
      <c r="A1188" s="1">
        <v>43388</v>
      </c>
      <c r="B1188">
        <v>1050</v>
      </c>
    </row>
    <row r="1189" spans="1:2" x14ac:dyDescent="0.35">
      <c r="A1189" s="1">
        <v>43388</v>
      </c>
      <c r="B1189">
        <v>700</v>
      </c>
    </row>
    <row r="1190" spans="1:2" x14ac:dyDescent="0.35">
      <c r="A1190" s="1">
        <v>43388</v>
      </c>
      <c r="B1190">
        <v>1050</v>
      </c>
    </row>
    <row r="1191" spans="1:2" x14ac:dyDescent="0.35">
      <c r="A1191" s="1">
        <v>43388</v>
      </c>
      <c r="B1191">
        <v>1050</v>
      </c>
    </row>
    <row r="1192" spans="1:2" x14ac:dyDescent="0.35">
      <c r="A1192" s="1">
        <v>43388</v>
      </c>
      <c r="B1192">
        <v>500</v>
      </c>
    </row>
    <row r="1193" spans="1:2" x14ac:dyDescent="0.35">
      <c r="A1193" s="1">
        <v>43388</v>
      </c>
      <c r="B1193">
        <v>400</v>
      </c>
    </row>
    <row r="1194" spans="1:2" x14ac:dyDescent="0.35">
      <c r="A1194" s="1">
        <v>43388</v>
      </c>
      <c r="B1194">
        <v>750</v>
      </c>
    </row>
    <row r="1195" spans="1:2" x14ac:dyDescent="0.35">
      <c r="A1195" s="1">
        <v>43388</v>
      </c>
      <c r="B1195">
        <v>75</v>
      </c>
    </row>
    <row r="1196" spans="1:2" x14ac:dyDescent="0.35">
      <c r="A1196" s="1">
        <v>43388</v>
      </c>
      <c r="B1196">
        <v>50</v>
      </c>
    </row>
    <row r="1197" spans="1:2" x14ac:dyDescent="0.35">
      <c r="A1197" s="1">
        <v>43388</v>
      </c>
      <c r="B1197">
        <v>300</v>
      </c>
    </row>
    <row r="1198" spans="1:2" x14ac:dyDescent="0.35">
      <c r="A1198" s="1">
        <v>43388</v>
      </c>
      <c r="B1198">
        <v>150</v>
      </c>
    </row>
    <row r="1199" spans="1:2" x14ac:dyDescent="0.35">
      <c r="A1199" s="1">
        <v>43388</v>
      </c>
      <c r="B1199">
        <v>75</v>
      </c>
    </row>
    <row r="1200" spans="1:2" x14ac:dyDescent="0.35">
      <c r="A1200" s="1">
        <v>43388</v>
      </c>
      <c r="B1200">
        <v>1050</v>
      </c>
    </row>
    <row r="1201" spans="1:2" x14ac:dyDescent="0.35">
      <c r="A1201" s="1">
        <v>43388</v>
      </c>
      <c r="B1201">
        <v>150</v>
      </c>
    </row>
    <row r="1202" spans="1:2" x14ac:dyDescent="0.35">
      <c r="A1202" s="1">
        <v>43388</v>
      </c>
      <c r="B1202">
        <v>150</v>
      </c>
    </row>
    <row r="1203" spans="1:2" x14ac:dyDescent="0.35">
      <c r="A1203" s="1">
        <v>43388</v>
      </c>
      <c r="B1203">
        <v>125</v>
      </c>
    </row>
    <row r="1204" spans="1:2" x14ac:dyDescent="0.35">
      <c r="A1204" s="1">
        <v>43388</v>
      </c>
      <c r="B1204">
        <v>50</v>
      </c>
    </row>
    <row r="1205" spans="1:2" x14ac:dyDescent="0.35">
      <c r="A1205" s="1">
        <v>43388</v>
      </c>
      <c r="B1205">
        <v>300</v>
      </c>
    </row>
    <row r="1206" spans="1:2" x14ac:dyDescent="0.35">
      <c r="A1206" s="1">
        <v>43388</v>
      </c>
      <c r="B1206">
        <v>500</v>
      </c>
    </row>
    <row r="1207" spans="1:2" x14ac:dyDescent="0.35">
      <c r="A1207" s="1">
        <v>43388</v>
      </c>
      <c r="B1207">
        <v>150</v>
      </c>
    </row>
    <row r="1208" spans="1:2" x14ac:dyDescent="0.35">
      <c r="A1208" s="1">
        <v>43388</v>
      </c>
      <c r="B1208">
        <v>450</v>
      </c>
    </row>
    <row r="1209" spans="1:2" x14ac:dyDescent="0.35">
      <c r="A1209" s="1">
        <v>43388</v>
      </c>
      <c r="B1209">
        <v>800</v>
      </c>
    </row>
    <row r="1210" spans="1:2" x14ac:dyDescent="0.35">
      <c r="A1210" s="1">
        <v>43388</v>
      </c>
      <c r="B1210">
        <v>50</v>
      </c>
    </row>
    <row r="1211" spans="1:2" x14ac:dyDescent="0.35">
      <c r="A1211" s="1">
        <v>43388</v>
      </c>
      <c r="B1211">
        <v>500</v>
      </c>
    </row>
    <row r="1212" spans="1:2" x14ac:dyDescent="0.35">
      <c r="A1212" s="1">
        <v>43388</v>
      </c>
      <c r="B1212">
        <v>375</v>
      </c>
    </row>
    <row r="1213" spans="1:2" x14ac:dyDescent="0.35">
      <c r="A1213" s="1">
        <v>43388</v>
      </c>
      <c r="B1213">
        <v>150</v>
      </c>
    </row>
    <row r="1214" spans="1:2" x14ac:dyDescent="0.35">
      <c r="A1214" s="1">
        <v>43388</v>
      </c>
      <c r="B1214">
        <v>600</v>
      </c>
    </row>
    <row r="1215" spans="1:2" x14ac:dyDescent="0.35">
      <c r="A1215" s="1">
        <v>43388</v>
      </c>
      <c r="B1215">
        <v>1300</v>
      </c>
    </row>
    <row r="1216" spans="1:2" x14ac:dyDescent="0.35">
      <c r="A1216" s="1">
        <v>43388</v>
      </c>
      <c r="B1216">
        <v>1200</v>
      </c>
    </row>
    <row r="1217" spans="1:2" x14ac:dyDescent="0.35">
      <c r="A1217" s="1">
        <v>43440</v>
      </c>
      <c r="B1217">
        <v>400</v>
      </c>
    </row>
    <row r="1218" spans="1:2" x14ac:dyDescent="0.35">
      <c r="A1218" s="1">
        <v>43440</v>
      </c>
      <c r="B1218">
        <v>150</v>
      </c>
    </row>
    <row r="1219" spans="1:2" x14ac:dyDescent="0.35">
      <c r="A1219" s="1">
        <v>43440</v>
      </c>
      <c r="B1219">
        <v>250</v>
      </c>
    </row>
    <row r="1220" spans="1:2" x14ac:dyDescent="0.35">
      <c r="A1220" s="1">
        <v>43440</v>
      </c>
      <c r="B1220">
        <v>250</v>
      </c>
    </row>
    <row r="1221" spans="1:2" x14ac:dyDescent="0.35">
      <c r="A1221" s="1">
        <v>43440</v>
      </c>
      <c r="B1221">
        <v>50</v>
      </c>
    </row>
    <row r="1222" spans="1:2" x14ac:dyDescent="0.35">
      <c r="A1222" s="1">
        <v>43440</v>
      </c>
      <c r="B1222">
        <v>100</v>
      </c>
    </row>
    <row r="1223" spans="1:2" x14ac:dyDescent="0.35">
      <c r="A1223" s="1">
        <v>43440</v>
      </c>
      <c r="B1223">
        <v>250</v>
      </c>
    </row>
    <row r="1224" spans="1:2" x14ac:dyDescent="0.35">
      <c r="A1224" s="1">
        <v>43440</v>
      </c>
      <c r="B1224">
        <v>250</v>
      </c>
    </row>
    <row r="1225" spans="1:2" x14ac:dyDescent="0.35">
      <c r="A1225" s="1">
        <v>43452</v>
      </c>
      <c r="B1225">
        <v>1050</v>
      </c>
    </row>
    <row r="1226" spans="1:2" x14ac:dyDescent="0.35">
      <c r="A1226" s="1">
        <v>43452</v>
      </c>
      <c r="B1226">
        <v>300</v>
      </c>
    </row>
    <row r="1227" spans="1:2" x14ac:dyDescent="0.35">
      <c r="A1227" s="1">
        <v>43452</v>
      </c>
      <c r="B1227">
        <v>2000</v>
      </c>
    </row>
    <row r="1228" spans="1:2" x14ac:dyDescent="0.35">
      <c r="A1228" s="1">
        <v>43452</v>
      </c>
      <c r="B1228">
        <v>550</v>
      </c>
    </row>
    <row r="1229" spans="1:2" x14ac:dyDescent="0.35">
      <c r="A1229" s="1">
        <v>43452</v>
      </c>
      <c r="B1229">
        <v>2100</v>
      </c>
    </row>
    <row r="1230" spans="1:2" x14ac:dyDescent="0.35">
      <c r="A1230" s="1">
        <v>43452</v>
      </c>
      <c r="B1230">
        <v>800</v>
      </c>
    </row>
    <row r="1231" spans="1:2" x14ac:dyDescent="0.35">
      <c r="A1231" s="1">
        <v>43452</v>
      </c>
      <c r="B1231">
        <v>600</v>
      </c>
    </row>
    <row r="1232" spans="1:2" x14ac:dyDescent="0.35">
      <c r="A1232" s="1">
        <v>43452</v>
      </c>
      <c r="B1232">
        <v>400</v>
      </c>
    </row>
    <row r="1233" spans="1:2" x14ac:dyDescent="0.35">
      <c r="A1233" s="1">
        <v>43452</v>
      </c>
      <c r="B1233">
        <v>400</v>
      </c>
    </row>
    <row r="1234" spans="1:2" x14ac:dyDescent="0.35">
      <c r="A1234" s="1">
        <v>43452</v>
      </c>
      <c r="B1234">
        <v>375</v>
      </c>
    </row>
    <row r="1235" spans="1:2" x14ac:dyDescent="0.35">
      <c r="A1235" s="1">
        <v>43452</v>
      </c>
      <c r="B1235">
        <v>-300</v>
      </c>
    </row>
    <row r="1236" spans="1:2" x14ac:dyDescent="0.35">
      <c r="A1236" s="1">
        <v>43452</v>
      </c>
      <c r="B1236">
        <v>400</v>
      </c>
    </row>
    <row r="1237" spans="1:2" x14ac:dyDescent="0.35">
      <c r="A1237" s="1">
        <v>43452</v>
      </c>
      <c r="B1237">
        <v>600</v>
      </c>
    </row>
    <row r="1238" spans="1:2" x14ac:dyDescent="0.35">
      <c r="A1238" s="1">
        <v>43452</v>
      </c>
      <c r="B1238">
        <v>600</v>
      </c>
    </row>
    <row r="1239" spans="1:2" x14ac:dyDescent="0.35">
      <c r="A1239" s="1">
        <v>43452</v>
      </c>
      <c r="B1239">
        <v>500</v>
      </c>
    </row>
    <row r="1240" spans="1:2" x14ac:dyDescent="0.35">
      <c r="A1240" s="1">
        <v>43452</v>
      </c>
      <c r="B1240">
        <v>625</v>
      </c>
    </row>
    <row r="1241" spans="1:2" x14ac:dyDescent="0.35">
      <c r="A1241" s="1">
        <v>43452</v>
      </c>
      <c r="B1241">
        <v>100</v>
      </c>
    </row>
    <row r="1242" spans="1:2" x14ac:dyDescent="0.35">
      <c r="A1242" s="1">
        <v>43452</v>
      </c>
      <c r="B1242">
        <v>450</v>
      </c>
    </row>
    <row r="1243" spans="1:2" x14ac:dyDescent="0.35">
      <c r="A1243" s="1">
        <v>43452</v>
      </c>
      <c r="B1243">
        <v>1050</v>
      </c>
    </row>
    <row r="1244" spans="1:2" x14ac:dyDescent="0.35">
      <c r="A1244" s="1">
        <v>43452</v>
      </c>
      <c r="B1244">
        <v>200</v>
      </c>
    </row>
    <row r="1245" spans="1:2" x14ac:dyDescent="0.35">
      <c r="A1245" s="1">
        <v>43452</v>
      </c>
      <c r="B1245">
        <v>50</v>
      </c>
    </row>
    <row r="1246" spans="1:2" x14ac:dyDescent="0.35">
      <c r="A1246" s="1">
        <v>43452</v>
      </c>
      <c r="B1246">
        <v>3650</v>
      </c>
    </row>
    <row r="1247" spans="1:2" x14ac:dyDescent="0.35">
      <c r="A1247" s="1">
        <v>43452</v>
      </c>
      <c r="B1247">
        <v>4875</v>
      </c>
    </row>
    <row r="1248" spans="1:2" x14ac:dyDescent="0.35">
      <c r="A1248" s="1">
        <v>43524</v>
      </c>
      <c r="B1248">
        <v>250</v>
      </c>
    </row>
    <row r="1249" spans="1:2" x14ac:dyDescent="0.35">
      <c r="A1249" s="1">
        <v>43524</v>
      </c>
      <c r="B1249">
        <v>500</v>
      </c>
    </row>
    <row r="1250" spans="1:2" x14ac:dyDescent="0.35">
      <c r="A1250" s="1">
        <v>43524</v>
      </c>
      <c r="B1250">
        <v>500</v>
      </c>
    </row>
    <row r="1251" spans="1:2" x14ac:dyDescent="0.35">
      <c r="A1251" s="1">
        <v>43524</v>
      </c>
      <c r="B1251">
        <v>125</v>
      </c>
    </row>
    <row r="1252" spans="1:2" x14ac:dyDescent="0.35">
      <c r="A1252" s="1">
        <v>43524</v>
      </c>
      <c r="B1252">
        <v>75</v>
      </c>
    </row>
    <row r="1253" spans="1:2" x14ac:dyDescent="0.35">
      <c r="A1253" s="1">
        <v>43524</v>
      </c>
      <c r="B1253">
        <v>25</v>
      </c>
    </row>
    <row r="1254" spans="1:2" x14ac:dyDescent="0.35">
      <c r="A1254" s="1">
        <v>43524</v>
      </c>
      <c r="B1254">
        <v>25</v>
      </c>
    </row>
    <row r="1255" spans="1:2" x14ac:dyDescent="0.35">
      <c r="A1255" s="1">
        <v>43524</v>
      </c>
      <c r="B1255">
        <v>25</v>
      </c>
    </row>
    <row r="1256" spans="1:2" x14ac:dyDescent="0.35">
      <c r="A1256" s="1">
        <v>43524</v>
      </c>
      <c r="B1256">
        <v>1050</v>
      </c>
    </row>
    <row r="1257" spans="1:2" x14ac:dyDescent="0.35">
      <c r="A1257" s="1">
        <v>43524</v>
      </c>
      <c r="B1257">
        <v>-150</v>
      </c>
    </row>
    <row r="1258" spans="1:2" x14ac:dyDescent="0.35">
      <c r="A1258" s="1">
        <v>43524</v>
      </c>
      <c r="B1258">
        <v>1800</v>
      </c>
    </row>
    <row r="1259" spans="1:2" x14ac:dyDescent="0.35">
      <c r="A1259" s="1">
        <v>43524</v>
      </c>
      <c r="B1259">
        <v>1050</v>
      </c>
    </row>
    <row r="1260" spans="1:2" x14ac:dyDescent="0.35">
      <c r="A1260" s="1">
        <v>43524</v>
      </c>
      <c r="B1260">
        <v>675</v>
      </c>
    </row>
    <row r="1261" spans="1:2" x14ac:dyDescent="0.35">
      <c r="A1261" s="1">
        <v>43553</v>
      </c>
      <c r="B1261">
        <v>1050</v>
      </c>
    </row>
    <row r="1262" spans="1:2" x14ac:dyDescent="0.35">
      <c r="A1262" s="1">
        <v>43587</v>
      </c>
      <c r="B1262">
        <v>25</v>
      </c>
    </row>
    <row r="1263" spans="1:2" x14ac:dyDescent="0.35">
      <c r="A1263" s="1">
        <v>43587</v>
      </c>
      <c r="B1263">
        <v>1150</v>
      </c>
    </row>
    <row r="1264" spans="1:2" x14ac:dyDescent="0.35">
      <c r="A1264" s="1">
        <v>43587</v>
      </c>
      <c r="B1264">
        <v>250</v>
      </c>
    </row>
    <row r="1265" spans="1:2" x14ac:dyDescent="0.35">
      <c r="A1265" s="1">
        <v>43587</v>
      </c>
      <c r="B1265">
        <v>100</v>
      </c>
    </row>
    <row r="1266" spans="1:2" x14ac:dyDescent="0.35">
      <c r="A1266" s="1">
        <v>43587</v>
      </c>
      <c r="B1266">
        <v>250</v>
      </c>
    </row>
    <row r="1267" spans="1:2" x14ac:dyDescent="0.35">
      <c r="A1267" s="1">
        <v>43587</v>
      </c>
      <c r="B1267">
        <v>250</v>
      </c>
    </row>
    <row r="1268" spans="1:2" x14ac:dyDescent="0.35">
      <c r="A1268" s="1">
        <v>43587</v>
      </c>
      <c r="B1268">
        <v>200</v>
      </c>
    </row>
    <row r="1269" spans="1:2" x14ac:dyDescent="0.35">
      <c r="A1269" s="1">
        <v>43587</v>
      </c>
      <c r="B1269">
        <v>125</v>
      </c>
    </row>
    <row r="1270" spans="1:2" x14ac:dyDescent="0.35">
      <c r="A1270" s="1">
        <v>43587</v>
      </c>
      <c r="B1270">
        <v>400</v>
      </c>
    </row>
    <row r="1271" spans="1:2" x14ac:dyDescent="0.35">
      <c r="A1271" s="1">
        <v>43587</v>
      </c>
      <c r="B1271">
        <v>-50</v>
      </c>
    </row>
    <row r="1272" spans="1:2" x14ac:dyDescent="0.35">
      <c r="A1272" s="1">
        <v>43587</v>
      </c>
      <c r="B1272">
        <v>2250</v>
      </c>
    </row>
    <row r="1273" spans="1:2" x14ac:dyDescent="0.35">
      <c r="A1273" s="1">
        <v>43587</v>
      </c>
      <c r="B1273">
        <v>1050</v>
      </c>
    </row>
    <row r="1274" spans="1:2" x14ac:dyDescent="0.35">
      <c r="A1274" s="1">
        <v>43587</v>
      </c>
      <c r="B1274">
        <v>1050</v>
      </c>
    </row>
    <row r="1275" spans="1:2" x14ac:dyDescent="0.35">
      <c r="A1275" s="1">
        <v>43587</v>
      </c>
      <c r="B1275">
        <v>400</v>
      </c>
    </row>
    <row r="1276" spans="1:2" x14ac:dyDescent="0.35">
      <c r="A1276" s="1">
        <v>43587</v>
      </c>
      <c r="B1276">
        <v>500</v>
      </c>
    </row>
    <row r="1277" spans="1:2" x14ac:dyDescent="0.35">
      <c r="A1277" s="1">
        <v>43587</v>
      </c>
      <c r="B1277">
        <v>450</v>
      </c>
    </row>
    <row r="1278" spans="1:2" x14ac:dyDescent="0.35">
      <c r="A1278" s="1">
        <v>43650</v>
      </c>
      <c r="B1278">
        <v>375</v>
      </c>
    </row>
    <row r="1279" spans="1:2" x14ac:dyDescent="0.35">
      <c r="A1279" s="1">
        <v>43650</v>
      </c>
      <c r="B1279">
        <v>550</v>
      </c>
    </row>
    <row r="1280" spans="1:2" x14ac:dyDescent="0.35">
      <c r="A1280" s="1">
        <v>43650</v>
      </c>
      <c r="B1280">
        <v>1050</v>
      </c>
    </row>
    <row r="1281" spans="1:2" x14ac:dyDescent="0.35">
      <c r="A1281" s="1">
        <v>43650</v>
      </c>
      <c r="B1281">
        <v>1050</v>
      </c>
    </row>
    <row r="1282" spans="1:2" x14ac:dyDescent="0.35">
      <c r="A1282" s="1">
        <v>43650</v>
      </c>
      <c r="B1282">
        <v>1050</v>
      </c>
    </row>
    <row r="1283" spans="1:2" x14ac:dyDescent="0.35">
      <c r="A1283" s="1">
        <v>43650</v>
      </c>
      <c r="B1283">
        <v>1050</v>
      </c>
    </row>
    <row r="1284" spans="1:2" x14ac:dyDescent="0.35">
      <c r="A1284" s="1">
        <v>43650</v>
      </c>
      <c r="B1284">
        <v>1550</v>
      </c>
    </row>
    <row r="1285" spans="1:2" x14ac:dyDescent="0.35">
      <c r="A1285" s="1">
        <v>43650</v>
      </c>
      <c r="B1285">
        <v>1500</v>
      </c>
    </row>
    <row r="1286" spans="1:2" x14ac:dyDescent="0.35">
      <c r="A1286" s="1">
        <v>43650</v>
      </c>
      <c r="B1286">
        <v>1050</v>
      </c>
    </row>
    <row r="1287" spans="1:2" x14ac:dyDescent="0.35">
      <c r="A1287" s="1">
        <v>43650</v>
      </c>
      <c r="B1287">
        <v>1050</v>
      </c>
    </row>
    <row r="1288" spans="1:2" x14ac:dyDescent="0.35">
      <c r="A1288" s="1">
        <v>43650</v>
      </c>
      <c r="B1288">
        <v>1050</v>
      </c>
    </row>
    <row r="1289" spans="1:2" x14ac:dyDescent="0.35">
      <c r="A1289" s="1">
        <v>43650</v>
      </c>
      <c r="B1289">
        <v>275</v>
      </c>
    </row>
    <row r="1290" spans="1:2" x14ac:dyDescent="0.35">
      <c r="A1290" s="1">
        <v>43650</v>
      </c>
      <c r="B1290">
        <v>125</v>
      </c>
    </row>
    <row r="1291" spans="1:2" x14ac:dyDescent="0.35">
      <c r="A1291" s="1">
        <v>43650</v>
      </c>
      <c r="B1291">
        <v>600</v>
      </c>
    </row>
    <row r="1292" spans="1:2" x14ac:dyDescent="0.35">
      <c r="A1292" s="1">
        <v>43650</v>
      </c>
      <c r="B1292">
        <v>-150</v>
      </c>
    </row>
    <row r="1293" spans="1:2" x14ac:dyDescent="0.35">
      <c r="A1293" s="1">
        <v>43650</v>
      </c>
      <c r="B1293">
        <v>250</v>
      </c>
    </row>
    <row r="1294" spans="1:2" x14ac:dyDescent="0.35">
      <c r="A1294" s="1">
        <v>43650</v>
      </c>
      <c r="B1294">
        <v>1050</v>
      </c>
    </row>
    <row r="1295" spans="1:2" x14ac:dyDescent="0.35">
      <c r="A1295" s="1">
        <v>43650</v>
      </c>
      <c r="B1295">
        <v>150</v>
      </c>
    </row>
    <row r="1296" spans="1:2" x14ac:dyDescent="0.35">
      <c r="A1296" s="1">
        <v>43650</v>
      </c>
      <c r="B1296">
        <v>50</v>
      </c>
    </row>
    <row r="1297" spans="1:2" x14ac:dyDescent="0.35">
      <c r="A1297" s="1">
        <v>43650</v>
      </c>
      <c r="B1297">
        <v>550</v>
      </c>
    </row>
    <row r="1298" spans="1:2" x14ac:dyDescent="0.35">
      <c r="A1298" s="1">
        <v>43650</v>
      </c>
      <c r="B1298">
        <v>1300</v>
      </c>
    </row>
    <row r="1299" spans="1:2" x14ac:dyDescent="0.35">
      <c r="A1299" s="1">
        <v>43650</v>
      </c>
      <c r="B1299">
        <v>1050</v>
      </c>
    </row>
    <row r="1300" spans="1:2" x14ac:dyDescent="0.35">
      <c r="A1300" s="1">
        <v>43650</v>
      </c>
      <c r="B1300">
        <v>500</v>
      </c>
    </row>
    <row r="1301" spans="1:2" x14ac:dyDescent="0.35">
      <c r="A1301" s="1">
        <v>43650</v>
      </c>
      <c r="B1301">
        <v>1050</v>
      </c>
    </row>
    <row r="1302" spans="1:2" x14ac:dyDescent="0.35">
      <c r="A1302" s="1">
        <v>43650</v>
      </c>
      <c r="B1302">
        <v>1050</v>
      </c>
    </row>
    <row r="1303" spans="1:2" x14ac:dyDescent="0.35">
      <c r="A1303" s="1">
        <v>43650</v>
      </c>
      <c r="B1303">
        <v>1050</v>
      </c>
    </row>
    <row r="1304" spans="1:2" x14ac:dyDescent="0.35">
      <c r="A1304" s="1">
        <v>43650</v>
      </c>
      <c r="B1304">
        <v>750</v>
      </c>
    </row>
    <row r="1305" spans="1:2" x14ac:dyDescent="0.35">
      <c r="A1305" s="1">
        <v>43650</v>
      </c>
      <c r="B1305">
        <v>1050</v>
      </c>
    </row>
    <row r="1306" spans="1:2" x14ac:dyDescent="0.35">
      <c r="A1306" s="1">
        <v>43650</v>
      </c>
      <c r="B1306">
        <v>250</v>
      </c>
    </row>
    <row r="1307" spans="1:2" x14ac:dyDescent="0.35">
      <c r="A1307" s="1">
        <v>43650</v>
      </c>
      <c r="B1307">
        <v>750</v>
      </c>
    </row>
    <row r="1308" spans="1:2" x14ac:dyDescent="0.35">
      <c r="A1308" s="1">
        <v>43650</v>
      </c>
      <c r="B1308">
        <v>550</v>
      </c>
    </row>
    <row r="1309" spans="1:2" x14ac:dyDescent="0.35">
      <c r="A1309" s="1">
        <v>43650</v>
      </c>
      <c r="B1309">
        <v>250</v>
      </c>
    </row>
    <row r="1310" spans="1:2" x14ac:dyDescent="0.35">
      <c r="A1310" s="1">
        <v>43650</v>
      </c>
      <c r="B1310">
        <v>300</v>
      </c>
    </row>
    <row r="1311" spans="1:2" x14ac:dyDescent="0.35">
      <c r="A1311" s="1">
        <v>43650</v>
      </c>
      <c r="B1311">
        <v>500</v>
      </c>
    </row>
    <row r="1312" spans="1:2" x14ac:dyDescent="0.35">
      <c r="A1312" s="1">
        <v>43650</v>
      </c>
      <c r="B1312">
        <v>1050</v>
      </c>
    </row>
    <row r="1313" spans="1:2" x14ac:dyDescent="0.35">
      <c r="A1313" s="1">
        <v>43686</v>
      </c>
      <c r="B1313">
        <v>100</v>
      </c>
    </row>
    <row r="1314" spans="1:2" x14ac:dyDescent="0.35">
      <c r="A1314" s="1">
        <v>43686</v>
      </c>
      <c r="B1314">
        <v>250</v>
      </c>
    </row>
    <row r="1315" spans="1:2" x14ac:dyDescent="0.35">
      <c r="A1315" s="1">
        <v>43686</v>
      </c>
      <c r="B1315">
        <v>250</v>
      </c>
    </row>
    <row r="1316" spans="1:2" x14ac:dyDescent="0.35">
      <c r="A1316" s="1">
        <v>43686</v>
      </c>
      <c r="B1316">
        <v>875</v>
      </c>
    </row>
    <row r="1317" spans="1:2" x14ac:dyDescent="0.35">
      <c r="A1317" s="1">
        <v>43686</v>
      </c>
      <c r="B1317">
        <v>500</v>
      </c>
    </row>
    <row r="1318" spans="1:2" x14ac:dyDescent="0.35">
      <c r="A1318" s="1">
        <v>43686</v>
      </c>
      <c r="B1318">
        <v>250</v>
      </c>
    </row>
    <row r="1319" spans="1:2" x14ac:dyDescent="0.35">
      <c r="A1319" s="1">
        <v>43686</v>
      </c>
      <c r="B1319">
        <v>250</v>
      </c>
    </row>
    <row r="1320" spans="1:2" x14ac:dyDescent="0.35">
      <c r="A1320" s="1">
        <v>43686</v>
      </c>
      <c r="B1320">
        <v>300</v>
      </c>
    </row>
    <row r="1321" spans="1:2" x14ac:dyDescent="0.35">
      <c r="A1321" s="1">
        <v>43686</v>
      </c>
      <c r="B1321">
        <v>300</v>
      </c>
    </row>
    <row r="1322" spans="1:2" x14ac:dyDescent="0.35">
      <c r="A1322" s="1">
        <v>43686</v>
      </c>
      <c r="B1322">
        <v>250</v>
      </c>
    </row>
    <row r="1323" spans="1:2" x14ac:dyDescent="0.35">
      <c r="A1323" s="1">
        <v>43686</v>
      </c>
      <c r="B1323">
        <v>250</v>
      </c>
    </row>
    <row r="1324" spans="1:2" x14ac:dyDescent="0.35">
      <c r="A1324" s="1">
        <v>43686</v>
      </c>
      <c r="B1324">
        <v>300</v>
      </c>
    </row>
    <row r="1325" spans="1:2" x14ac:dyDescent="0.35">
      <c r="A1325" s="1">
        <v>43686</v>
      </c>
      <c r="B1325">
        <v>300</v>
      </c>
    </row>
    <row r="1326" spans="1:2" x14ac:dyDescent="0.35">
      <c r="A1326" s="1">
        <v>43686</v>
      </c>
      <c r="B1326">
        <v>1050</v>
      </c>
    </row>
    <row r="1327" spans="1:2" x14ac:dyDescent="0.35">
      <c r="A1327" s="1">
        <v>43686</v>
      </c>
      <c r="B1327">
        <v>450</v>
      </c>
    </row>
    <row r="1328" spans="1:2" x14ac:dyDescent="0.35">
      <c r="A1328" s="1">
        <v>43706</v>
      </c>
      <c r="B1328">
        <v>450</v>
      </c>
    </row>
    <row r="1329" spans="1:2" x14ac:dyDescent="0.35">
      <c r="A1329" s="1">
        <v>43706</v>
      </c>
      <c r="B1329">
        <v>725</v>
      </c>
    </row>
    <row r="1330" spans="1:2" x14ac:dyDescent="0.35">
      <c r="A1330" s="1">
        <v>43706</v>
      </c>
      <c r="B1330">
        <v>250</v>
      </c>
    </row>
    <row r="1331" spans="1:2" x14ac:dyDescent="0.35">
      <c r="A1331" s="1">
        <v>43717</v>
      </c>
      <c r="B1331">
        <v>600</v>
      </c>
    </row>
    <row r="1332" spans="1:2" x14ac:dyDescent="0.35">
      <c r="A1332" s="1">
        <v>43717</v>
      </c>
      <c r="B1332">
        <v>1100</v>
      </c>
    </row>
    <row r="1333" spans="1:2" x14ac:dyDescent="0.35">
      <c r="A1333" s="1">
        <v>43717</v>
      </c>
      <c r="B1333">
        <v>150</v>
      </c>
    </row>
    <row r="1334" spans="1:2" x14ac:dyDescent="0.35">
      <c r="A1334" s="1">
        <v>43717</v>
      </c>
      <c r="B1334">
        <v>125</v>
      </c>
    </row>
    <row r="1335" spans="1:2" x14ac:dyDescent="0.35">
      <c r="A1335" s="1">
        <v>43717</v>
      </c>
      <c r="B1335">
        <v>75</v>
      </c>
    </row>
    <row r="1336" spans="1:2" x14ac:dyDescent="0.35">
      <c r="A1336" s="1">
        <v>43717</v>
      </c>
      <c r="B1336">
        <v>1050</v>
      </c>
    </row>
    <row r="1337" spans="1:2" x14ac:dyDescent="0.35">
      <c r="A1337" s="1">
        <v>43717</v>
      </c>
      <c r="B1337">
        <v>1050</v>
      </c>
    </row>
    <row r="1338" spans="1:2" x14ac:dyDescent="0.35">
      <c r="A1338" s="1">
        <v>43717</v>
      </c>
      <c r="B1338">
        <v>1050</v>
      </c>
    </row>
    <row r="1339" spans="1:2" x14ac:dyDescent="0.35">
      <c r="A1339" s="1">
        <v>43717</v>
      </c>
      <c r="B1339">
        <v>1550</v>
      </c>
    </row>
    <row r="1340" spans="1:2" x14ac:dyDescent="0.35">
      <c r="A1340" s="1">
        <v>43717</v>
      </c>
      <c r="B1340">
        <v>1550</v>
      </c>
    </row>
    <row r="1341" spans="1:2" x14ac:dyDescent="0.35">
      <c r="A1341" s="1">
        <v>43717</v>
      </c>
      <c r="B1341">
        <v>750</v>
      </c>
    </row>
    <row r="1342" spans="1:2" x14ac:dyDescent="0.35">
      <c r="A1342" s="1">
        <v>43717</v>
      </c>
      <c r="B1342">
        <v>1575</v>
      </c>
    </row>
    <row r="1343" spans="1:2" x14ac:dyDescent="0.35">
      <c r="A1343" s="1">
        <v>43717</v>
      </c>
      <c r="B1343">
        <v>1050</v>
      </c>
    </row>
    <row r="1344" spans="1:2" x14ac:dyDescent="0.35">
      <c r="A1344" s="1">
        <v>43717</v>
      </c>
      <c r="B1344">
        <v>1050</v>
      </c>
    </row>
    <row r="1345" spans="1:2" x14ac:dyDescent="0.35">
      <c r="A1345" s="1">
        <v>43769</v>
      </c>
      <c r="B1345">
        <v>1350</v>
      </c>
    </row>
    <row r="1346" spans="1:2" x14ac:dyDescent="0.35">
      <c r="A1346" s="1">
        <v>43769</v>
      </c>
      <c r="B1346">
        <v>300</v>
      </c>
    </row>
    <row r="1347" spans="1:2" x14ac:dyDescent="0.35">
      <c r="A1347" s="1">
        <v>43769</v>
      </c>
      <c r="B1347">
        <v>300</v>
      </c>
    </row>
    <row r="1348" spans="1:2" x14ac:dyDescent="0.35">
      <c r="A1348" s="1">
        <v>43784</v>
      </c>
      <c r="B1348">
        <v>1050</v>
      </c>
    </row>
    <row r="1349" spans="1:2" x14ac:dyDescent="0.35">
      <c r="A1349" s="1">
        <v>43784</v>
      </c>
      <c r="B1349">
        <v>150</v>
      </c>
    </row>
    <row r="1350" spans="1:2" x14ac:dyDescent="0.35">
      <c r="A1350" s="1">
        <v>43784</v>
      </c>
      <c r="B1350">
        <v>600</v>
      </c>
    </row>
    <row r="1351" spans="1:2" x14ac:dyDescent="0.35">
      <c r="A1351" s="1">
        <v>43784</v>
      </c>
      <c r="B1351">
        <v>400</v>
      </c>
    </row>
    <row r="1352" spans="1:2" x14ac:dyDescent="0.35">
      <c r="A1352" s="1">
        <v>43784</v>
      </c>
      <c r="B1352">
        <v>1050</v>
      </c>
    </row>
    <row r="1353" spans="1:2" x14ac:dyDescent="0.35">
      <c r="A1353" s="1">
        <v>43784</v>
      </c>
      <c r="B1353">
        <v>1050</v>
      </c>
    </row>
    <row r="1354" spans="1:2" x14ac:dyDescent="0.35">
      <c r="A1354" s="1">
        <v>43784</v>
      </c>
      <c r="B1354">
        <v>1050</v>
      </c>
    </row>
    <row r="1355" spans="1:2" x14ac:dyDescent="0.35">
      <c r="A1355" s="1">
        <v>43784</v>
      </c>
      <c r="B1355">
        <v>1500</v>
      </c>
    </row>
    <row r="1356" spans="1:2" x14ac:dyDescent="0.35">
      <c r="A1356" s="1">
        <v>43784</v>
      </c>
      <c r="B1356">
        <v>500</v>
      </c>
    </row>
    <row r="1357" spans="1:2" x14ac:dyDescent="0.35">
      <c r="A1357" s="1">
        <v>43784</v>
      </c>
      <c r="B1357">
        <v>650</v>
      </c>
    </row>
    <row r="1358" spans="1:2" x14ac:dyDescent="0.35">
      <c r="A1358" s="1">
        <v>43784</v>
      </c>
      <c r="B1358">
        <v>450</v>
      </c>
    </row>
    <row r="1359" spans="1:2" x14ac:dyDescent="0.35">
      <c r="A1359" s="1">
        <v>43784</v>
      </c>
      <c r="B1359">
        <v>250</v>
      </c>
    </row>
    <row r="1360" spans="1:2" x14ac:dyDescent="0.35">
      <c r="A1360" s="1">
        <v>43784</v>
      </c>
      <c r="B1360">
        <v>100</v>
      </c>
    </row>
    <row r="1361" spans="1:2" x14ac:dyDescent="0.35">
      <c r="A1361" s="1">
        <v>43784</v>
      </c>
      <c r="B1361">
        <v>750</v>
      </c>
    </row>
    <row r="1362" spans="1:2" x14ac:dyDescent="0.35">
      <c r="A1362" s="1">
        <v>43784</v>
      </c>
      <c r="B1362">
        <v>1050</v>
      </c>
    </row>
    <row r="1363" spans="1:2" x14ac:dyDescent="0.35">
      <c r="A1363" s="1">
        <v>43784</v>
      </c>
      <c r="B1363">
        <v>1050</v>
      </c>
    </row>
    <row r="1364" spans="1:2" x14ac:dyDescent="0.35">
      <c r="A1364" s="1">
        <v>43784</v>
      </c>
      <c r="B1364">
        <v>1050</v>
      </c>
    </row>
    <row r="1365" spans="1:2" x14ac:dyDescent="0.35">
      <c r="A1365" s="1">
        <v>43784</v>
      </c>
      <c r="B1365">
        <v>1050</v>
      </c>
    </row>
    <row r="1366" spans="1:2" x14ac:dyDescent="0.35">
      <c r="A1366" s="1">
        <v>43784</v>
      </c>
      <c r="B1366">
        <v>900</v>
      </c>
    </row>
    <row r="1367" spans="1:2" x14ac:dyDescent="0.35">
      <c r="A1367" s="1">
        <v>43784</v>
      </c>
      <c r="B1367">
        <v>300</v>
      </c>
    </row>
    <row r="1368" spans="1:2" x14ac:dyDescent="0.35">
      <c r="A1368" s="1">
        <v>43784</v>
      </c>
      <c r="B1368">
        <v>550</v>
      </c>
    </row>
    <row r="1369" spans="1:2" x14ac:dyDescent="0.35">
      <c r="A1369" s="1">
        <v>43784</v>
      </c>
      <c r="B1369">
        <v>200</v>
      </c>
    </row>
    <row r="1370" spans="1:2" x14ac:dyDescent="0.35">
      <c r="A1370" s="1">
        <v>43784</v>
      </c>
      <c r="B1370">
        <v>150</v>
      </c>
    </row>
    <row r="1371" spans="1:2" x14ac:dyDescent="0.35">
      <c r="A1371" s="1">
        <v>43784</v>
      </c>
      <c r="B1371">
        <v>350</v>
      </c>
    </row>
    <row r="1372" spans="1:2" x14ac:dyDescent="0.35">
      <c r="A1372" s="1">
        <v>43784</v>
      </c>
      <c r="B1372">
        <v>300</v>
      </c>
    </row>
    <row r="1373" spans="1:2" x14ac:dyDescent="0.35">
      <c r="A1373" s="1">
        <v>43784</v>
      </c>
      <c r="B1373">
        <v>400</v>
      </c>
    </row>
    <row r="1374" spans="1:2" x14ac:dyDescent="0.35">
      <c r="A1374" s="1">
        <v>43784</v>
      </c>
      <c r="B1374">
        <v>150</v>
      </c>
    </row>
    <row r="1375" spans="1:2" x14ac:dyDescent="0.35">
      <c r="A1375" s="1">
        <v>43784</v>
      </c>
      <c r="B1375">
        <v>300</v>
      </c>
    </row>
    <row r="1376" spans="1:2" x14ac:dyDescent="0.35">
      <c r="A1376" s="1">
        <v>43802</v>
      </c>
      <c r="B1376">
        <v>1050</v>
      </c>
    </row>
    <row r="1377" spans="1:2" x14ac:dyDescent="0.35">
      <c r="A1377" s="1">
        <v>43802</v>
      </c>
      <c r="B1377">
        <v>1050</v>
      </c>
    </row>
    <row r="1378" spans="1:2" x14ac:dyDescent="0.35">
      <c r="A1378" s="1">
        <v>43802</v>
      </c>
      <c r="B1378">
        <v>1050</v>
      </c>
    </row>
    <row r="1379" spans="1:2" x14ac:dyDescent="0.35">
      <c r="A1379" s="1">
        <v>43802</v>
      </c>
      <c r="B1379">
        <v>1050</v>
      </c>
    </row>
    <row r="1380" spans="1:2" x14ac:dyDescent="0.35">
      <c r="A1380" s="1">
        <v>43802</v>
      </c>
      <c r="B1380">
        <v>600</v>
      </c>
    </row>
    <row r="1381" spans="1:2" x14ac:dyDescent="0.35">
      <c r="A1381" s="1">
        <v>43802</v>
      </c>
      <c r="B1381">
        <v>500</v>
      </c>
    </row>
    <row r="1382" spans="1:2" x14ac:dyDescent="0.35">
      <c r="A1382" s="1">
        <v>43802</v>
      </c>
      <c r="B1382">
        <v>600</v>
      </c>
    </row>
    <row r="1383" spans="1:2" x14ac:dyDescent="0.35">
      <c r="A1383" s="1">
        <v>43820</v>
      </c>
      <c r="B1383">
        <v>7300</v>
      </c>
    </row>
    <row r="1384" spans="1:2" x14ac:dyDescent="0.35">
      <c r="A1384" s="1">
        <v>43820</v>
      </c>
      <c r="B1384">
        <v>5250</v>
      </c>
    </row>
    <row r="1385" spans="1:2" x14ac:dyDescent="0.35">
      <c r="A1385" s="1">
        <v>43820</v>
      </c>
      <c r="B1385">
        <v>2690</v>
      </c>
    </row>
    <row r="1386" spans="1:2" x14ac:dyDescent="0.35">
      <c r="A1386" s="1">
        <v>43820</v>
      </c>
      <c r="B1386">
        <v>1550</v>
      </c>
    </row>
    <row r="1387" spans="1:2" x14ac:dyDescent="0.35">
      <c r="A1387" s="1">
        <v>43820</v>
      </c>
      <c r="B1387">
        <v>200</v>
      </c>
    </row>
    <row r="1388" spans="1:2" x14ac:dyDescent="0.35">
      <c r="A1388" s="1">
        <v>43820</v>
      </c>
      <c r="B1388">
        <v>250</v>
      </c>
    </row>
    <row r="1389" spans="1:2" x14ac:dyDescent="0.35">
      <c r="A1389" s="1">
        <v>43820</v>
      </c>
      <c r="B1389">
        <v>450</v>
      </c>
    </row>
    <row r="1390" spans="1:2" x14ac:dyDescent="0.35">
      <c r="A1390" s="1">
        <v>43820</v>
      </c>
      <c r="B1390">
        <v>400</v>
      </c>
    </row>
    <row r="1391" spans="1:2" x14ac:dyDescent="0.35">
      <c r="A1391" s="1">
        <v>43820</v>
      </c>
      <c r="B1391">
        <v>400</v>
      </c>
    </row>
    <row r="1392" spans="1:2" x14ac:dyDescent="0.35">
      <c r="A1392" s="1">
        <v>43820</v>
      </c>
      <c r="B1392">
        <v>150</v>
      </c>
    </row>
    <row r="1393" spans="1:2" x14ac:dyDescent="0.35">
      <c r="A1393" s="1">
        <v>43820</v>
      </c>
      <c r="B1393">
        <v>100</v>
      </c>
    </row>
    <row r="1394" spans="1:2" x14ac:dyDescent="0.35">
      <c r="A1394" s="1">
        <v>43820</v>
      </c>
      <c r="B1394">
        <v>75</v>
      </c>
    </row>
    <row r="1395" spans="1:2" x14ac:dyDescent="0.35">
      <c r="A1395" s="1">
        <v>43820</v>
      </c>
      <c r="B1395">
        <v>250</v>
      </c>
    </row>
    <row r="1396" spans="1:2" x14ac:dyDescent="0.35">
      <c r="A1396" s="1">
        <v>43820</v>
      </c>
      <c r="B1396">
        <v>350</v>
      </c>
    </row>
    <row r="1397" spans="1:2" x14ac:dyDescent="0.35">
      <c r="A1397" s="1">
        <v>43820</v>
      </c>
      <c r="B1397">
        <v>500</v>
      </c>
    </row>
    <row r="1398" spans="1:2" x14ac:dyDescent="0.35">
      <c r="A1398" s="1">
        <v>43820</v>
      </c>
      <c r="B1398">
        <v>-500</v>
      </c>
    </row>
    <row r="1399" spans="1:2" x14ac:dyDescent="0.35">
      <c r="A1399" s="1">
        <v>43820</v>
      </c>
      <c r="B1399">
        <v>-500</v>
      </c>
    </row>
    <row r="1400" spans="1:2" x14ac:dyDescent="0.35">
      <c r="A1400" s="1">
        <v>43820</v>
      </c>
      <c r="B1400">
        <v>490</v>
      </c>
    </row>
    <row r="1401" spans="1:2" x14ac:dyDescent="0.35">
      <c r="A1401" s="1">
        <v>43820</v>
      </c>
      <c r="B1401">
        <v>-500</v>
      </c>
    </row>
    <row r="1402" spans="1:2" x14ac:dyDescent="0.35">
      <c r="A1402" s="1">
        <v>43820</v>
      </c>
      <c r="B1402">
        <v>-480</v>
      </c>
    </row>
    <row r="1403" spans="1:2" x14ac:dyDescent="0.35">
      <c r="A1403" s="1">
        <v>43820</v>
      </c>
      <c r="B1403">
        <v>-500</v>
      </c>
    </row>
    <row r="1404" spans="1:2" x14ac:dyDescent="0.35">
      <c r="A1404" s="1">
        <v>43872</v>
      </c>
      <c r="B1404">
        <v>800</v>
      </c>
    </row>
    <row r="1405" spans="1:2" x14ac:dyDescent="0.35">
      <c r="A1405" s="1">
        <v>43872</v>
      </c>
      <c r="B1405">
        <v>1050</v>
      </c>
    </row>
    <row r="1406" spans="1:2" x14ac:dyDescent="0.35">
      <c r="A1406" s="1">
        <v>43872</v>
      </c>
      <c r="B1406">
        <v>1050</v>
      </c>
    </row>
    <row r="1407" spans="1:2" x14ac:dyDescent="0.35">
      <c r="A1407" s="1">
        <v>43872</v>
      </c>
      <c r="B1407">
        <v>800</v>
      </c>
    </row>
    <row r="1408" spans="1:2" x14ac:dyDescent="0.35">
      <c r="A1408" s="1">
        <v>43872</v>
      </c>
      <c r="B1408">
        <v>500</v>
      </c>
    </row>
    <row r="1409" spans="1:2" x14ac:dyDescent="0.35">
      <c r="A1409" s="1">
        <v>43872</v>
      </c>
      <c r="B1409">
        <v>500</v>
      </c>
    </row>
    <row r="1410" spans="1:2" x14ac:dyDescent="0.35">
      <c r="A1410" s="1">
        <v>43872</v>
      </c>
      <c r="B1410">
        <v>800</v>
      </c>
    </row>
    <row r="1411" spans="1:2" x14ac:dyDescent="0.35">
      <c r="A1411" s="1">
        <v>43872</v>
      </c>
      <c r="B1411">
        <v>800</v>
      </c>
    </row>
    <row r="1412" spans="1:2" x14ac:dyDescent="0.35">
      <c r="A1412" s="1">
        <v>43872</v>
      </c>
      <c r="B1412">
        <v>550</v>
      </c>
    </row>
    <row r="1413" spans="1:2" x14ac:dyDescent="0.35">
      <c r="A1413" s="1">
        <v>43872</v>
      </c>
      <c r="B1413">
        <v>1250</v>
      </c>
    </row>
    <row r="1414" spans="1:2" x14ac:dyDescent="0.35">
      <c r="A1414" s="1">
        <v>43872</v>
      </c>
      <c r="B1414">
        <v>250</v>
      </c>
    </row>
    <row r="1415" spans="1:2" x14ac:dyDescent="0.35">
      <c r="A1415" s="1">
        <v>43880</v>
      </c>
      <c r="B1415">
        <v>1450</v>
      </c>
    </row>
    <row r="1416" spans="1:2" x14ac:dyDescent="0.35">
      <c r="A1416" s="1">
        <v>43880</v>
      </c>
      <c r="B1416">
        <v>900</v>
      </c>
    </row>
    <row r="1417" spans="1:2" x14ac:dyDescent="0.35">
      <c r="A1417" s="1">
        <v>43880</v>
      </c>
      <c r="B1417">
        <v>1050</v>
      </c>
    </row>
    <row r="1418" spans="1:2" x14ac:dyDescent="0.35">
      <c r="A1418" s="1">
        <v>43880</v>
      </c>
      <c r="B1418">
        <v>1350</v>
      </c>
    </row>
    <row r="1419" spans="1:2" x14ac:dyDescent="0.35">
      <c r="A1419" s="1">
        <v>43880</v>
      </c>
      <c r="B1419">
        <v>400</v>
      </c>
    </row>
    <row r="1420" spans="1:2" x14ac:dyDescent="0.35">
      <c r="A1420" s="1">
        <v>43880</v>
      </c>
      <c r="B1420">
        <v>250</v>
      </c>
    </row>
    <row r="1421" spans="1:2" x14ac:dyDescent="0.35">
      <c r="A1421" s="1">
        <v>43901</v>
      </c>
      <c r="B1421">
        <v>2100</v>
      </c>
    </row>
    <row r="1422" spans="1:2" x14ac:dyDescent="0.35">
      <c r="A1422" s="1">
        <v>43901</v>
      </c>
      <c r="B1422">
        <v>250</v>
      </c>
    </row>
    <row r="1423" spans="1:2" x14ac:dyDescent="0.35">
      <c r="A1423" s="1">
        <v>43901</v>
      </c>
      <c r="B1423">
        <v>1050</v>
      </c>
    </row>
    <row r="1424" spans="1:2" x14ac:dyDescent="0.35">
      <c r="A1424" s="1">
        <v>43901</v>
      </c>
      <c r="B1424">
        <v>1800</v>
      </c>
    </row>
    <row r="1425" spans="1:2" x14ac:dyDescent="0.35">
      <c r="A1425" s="1">
        <v>43902</v>
      </c>
      <c r="B1425">
        <v>750</v>
      </c>
    </row>
    <row r="1426" spans="1:2" x14ac:dyDescent="0.35">
      <c r="A1426" s="1">
        <v>43914</v>
      </c>
      <c r="B1426">
        <v>-300</v>
      </c>
    </row>
    <row r="1427" spans="1:2" x14ac:dyDescent="0.35">
      <c r="A1427" s="1">
        <v>43921</v>
      </c>
      <c r="B1427">
        <v>450</v>
      </c>
    </row>
    <row r="1428" spans="1:2" x14ac:dyDescent="0.35">
      <c r="A1428" s="1">
        <v>43921</v>
      </c>
      <c r="B1428">
        <v>1250</v>
      </c>
    </row>
    <row r="1429" spans="1:2" x14ac:dyDescent="0.35">
      <c r="A1429" s="1">
        <v>43921</v>
      </c>
      <c r="B1429">
        <v>1050</v>
      </c>
    </row>
    <row r="1430" spans="1:2" x14ac:dyDescent="0.35">
      <c r="A1430" s="1">
        <v>43921</v>
      </c>
      <c r="B1430">
        <v>2100</v>
      </c>
    </row>
    <row r="1431" spans="1:2" x14ac:dyDescent="0.35">
      <c r="A1431" s="1">
        <v>43921</v>
      </c>
      <c r="B1431">
        <v>25</v>
      </c>
    </row>
    <row r="1432" spans="1:2" x14ac:dyDescent="0.35">
      <c r="A1432" s="1">
        <v>43928</v>
      </c>
      <c r="B1432">
        <v>300</v>
      </c>
    </row>
    <row r="1433" spans="1:2" x14ac:dyDescent="0.35">
      <c r="A1433" s="1">
        <v>43928</v>
      </c>
      <c r="B1433">
        <v>450</v>
      </c>
    </row>
    <row r="1434" spans="1:2" x14ac:dyDescent="0.35">
      <c r="A1434" s="1">
        <v>43928</v>
      </c>
      <c r="B1434">
        <v>600</v>
      </c>
    </row>
    <row r="1435" spans="1:2" x14ac:dyDescent="0.35">
      <c r="A1435" s="1">
        <v>43928</v>
      </c>
      <c r="B1435">
        <v>350</v>
      </c>
    </row>
    <row r="1436" spans="1:2" x14ac:dyDescent="0.35">
      <c r="A1436" s="1">
        <v>43928</v>
      </c>
      <c r="B1436">
        <v>-50</v>
      </c>
    </row>
    <row r="1437" spans="1:2" x14ac:dyDescent="0.35">
      <c r="A1437" s="1">
        <v>43928</v>
      </c>
      <c r="B1437">
        <v>1500</v>
      </c>
    </row>
    <row r="1438" spans="1:2" x14ac:dyDescent="0.35">
      <c r="A1438" s="1">
        <v>43928</v>
      </c>
      <c r="B1438">
        <v>250</v>
      </c>
    </row>
    <row r="1439" spans="1:2" x14ac:dyDescent="0.35">
      <c r="A1439" s="1">
        <v>43930</v>
      </c>
      <c r="B1439">
        <v>1050</v>
      </c>
    </row>
    <row r="1440" spans="1:2" x14ac:dyDescent="0.35">
      <c r="A1440" s="1">
        <v>43935</v>
      </c>
      <c r="B1440">
        <v>-200</v>
      </c>
    </row>
    <row r="1441" spans="1:2" x14ac:dyDescent="0.35">
      <c r="A1441" s="1">
        <v>43935</v>
      </c>
      <c r="B1441">
        <v>200</v>
      </c>
    </row>
    <row r="1442" spans="1:2" x14ac:dyDescent="0.35">
      <c r="A1442" s="1">
        <v>43937</v>
      </c>
      <c r="B1442">
        <v>600</v>
      </c>
    </row>
    <row r="1443" spans="1:2" x14ac:dyDescent="0.35">
      <c r="A1443" s="1">
        <v>43937</v>
      </c>
      <c r="B1443">
        <v>450</v>
      </c>
    </row>
    <row r="1444" spans="1:2" x14ac:dyDescent="0.35">
      <c r="A1444" s="1">
        <v>43937</v>
      </c>
      <c r="B1444">
        <v>400</v>
      </c>
    </row>
    <row r="1445" spans="1:2" x14ac:dyDescent="0.35">
      <c r="A1445" s="1">
        <v>43943</v>
      </c>
      <c r="B1445">
        <v>50</v>
      </c>
    </row>
    <row r="1446" spans="1:2" x14ac:dyDescent="0.35">
      <c r="A1446" s="1">
        <v>43944</v>
      </c>
      <c r="B1446">
        <v>550</v>
      </c>
    </row>
    <row r="1447" spans="1:2" x14ac:dyDescent="0.35">
      <c r="A1447" s="1">
        <v>43944</v>
      </c>
      <c r="B1447">
        <v>700</v>
      </c>
    </row>
    <row r="1448" spans="1:2" x14ac:dyDescent="0.35">
      <c r="A1448" s="1">
        <v>43945</v>
      </c>
      <c r="B1448">
        <v>1050</v>
      </c>
    </row>
    <row r="1449" spans="1:2" x14ac:dyDescent="0.35">
      <c r="A1449" s="1">
        <v>43945</v>
      </c>
      <c r="B1449">
        <v>600</v>
      </c>
    </row>
    <row r="1450" spans="1:2" x14ac:dyDescent="0.35">
      <c r="A1450" s="1">
        <v>43950</v>
      </c>
      <c r="B1450">
        <v>200</v>
      </c>
    </row>
    <row r="1451" spans="1:2" x14ac:dyDescent="0.35">
      <c r="A1451" s="1">
        <v>43950</v>
      </c>
      <c r="B1451">
        <v>1500</v>
      </c>
    </row>
    <row r="1452" spans="1:2" x14ac:dyDescent="0.35">
      <c r="A1452" s="1">
        <v>43951</v>
      </c>
      <c r="B1452">
        <v>150</v>
      </c>
    </row>
    <row r="1453" spans="1:2" x14ac:dyDescent="0.35">
      <c r="A1453" s="1">
        <v>43951</v>
      </c>
      <c r="B1453">
        <v>1050</v>
      </c>
    </row>
    <row r="1454" spans="1:2" x14ac:dyDescent="0.35">
      <c r="A1454" s="1">
        <v>43951</v>
      </c>
      <c r="B1454">
        <v>400</v>
      </c>
    </row>
    <row r="1455" spans="1:2" x14ac:dyDescent="0.35">
      <c r="A1455" s="1">
        <v>43957</v>
      </c>
      <c r="B1455">
        <v>1050</v>
      </c>
    </row>
    <row r="1456" spans="1:2" x14ac:dyDescent="0.35">
      <c r="A1456" s="1">
        <v>43957</v>
      </c>
      <c r="B1456">
        <v>300</v>
      </c>
    </row>
    <row r="1457" spans="1:2" x14ac:dyDescent="0.35">
      <c r="A1457" s="1">
        <v>43957</v>
      </c>
      <c r="B1457">
        <v>1550</v>
      </c>
    </row>
    <row r="1458" spans="1:2" x14ac:dyDescent="0.35">
      <c r="A1458" s="1">
        <v>43958</v>
      </c>
      <c r="B1458">
        <v>450</v>
      </c>
    </row>
    <row r="1459" spans="1:2" x14ac:dyDescent="0.35">
      <c r="A1459" s="1">
        <v>43958</v>
      </c>
      <c r="B1459">
        <v>1050</v>
      </c>
    </row>
    <row r="1460" spans="1:2" x14ac:dyDescent="0.35">
      <c r="A1460" s="1">
        <v>43966</v>
      </c>
      <c r="B1460">
        <v>1050</v>
      </c>
    </row>
    <row r="1461" spans="1:2" x14ac:dyDescent="0.35">
      <c r="A1461" s="1">
        <v>43966</v>
      </c>
      <c r="B1461">
        <v>1000</v>
      </c>
    </row>
    <row r="1462" spans="1:2" x14ac:dyDescent="0.35">
      <c r="A1462" s="1">
        <v>43976</v>
      </c>
      <c r="B1462">
        <v>2100</v>
      </c>
    </row>
    <row r="1463" spans="1:2" x14ac:dyDescent="0.35">
      <c r="A1463" s="1">
        <v>43976</v>
      </c>
      <c r="B1463">
        <v>750</v>
      </c>
    </row>
    <row r="1464" spans="1:2" x14ac:dyDescent="0.35">
      <c r="A1464" s="1">
        <v>43976</v>
      </c>
      <c r="B1464">
        <v>450</v>
      </c>
    </row>
    <row r="1465" spans="1:2" x14ac:dyDescent="0.35">
      <c r="A1465" s="1">
        <v>43979</v>
      </c>
      <c r="B1465">
        <v>1050</v>
      </c>
    </row>
    <row r="1466" spans="1:2" x14ac:dyDescent="0.35">
      <c r="A1466" s="1">
        <v>43979</v>
      </c>
      <c r="B1466">
        <v>1050</v>
      </c>
    </row>
    <row r="1467" spans="1:2" x14ac:dyDescent="0.35">
      <c r="A1467" s="1">
        <v>43984</v>
      </c>
      <c r="B1467">
        <v>650</v>
      </c>
    </row>
    <row r="1468" spans="1:2" x14ac:dyDescent="0.35">
      <c r="A1468" s="1">
        <v>43986</v>
      </c>
      <c r="B1468">
        <v>150</v>
      </c>
    </row>
    <row r="1469" spans="1:2" x14ac:dyDescent="0.35">
      <c r="A1469" s="1">
        <v>43986</v>
      </c>
      <c r="B1469">
        <v>1050</v>
      </c>
    </row>
    <row r="1470" spans="1:2" x14ac:dyDescent="0.35">
      <c r="A1470" s="1">
        <v>43986</v>
      </c>
      <c r="B1470">
        <v>600</v>
      </c>
    </row>
    <row r="1471" spans="1:2" x14ac:dyDescent="0.35">
      <c r="A1471" s="1">
        <v>43987</v>
      </c>
      <c r="B1471">
        <v>250</v>
      </c>
    </row>
    <row r="1472" spans="1:2" x14ac:dyDescent="0.35">
      <c r="A1472" s="1">
        <v>44000</v>
      </c>
      <c r="B1472">
        <v>50</v>
      </c>
    </row>
    <row r="1473" spans="1:2" x14ac:dyDescent="0.35">
      <c r="A1473" s="1">
        <v>44000</v>
      </c>
      <c r="B1473">
        <v>400</v>
      </c>
    </row>
    <row r="1474" spans="1:2" x14ac:dyDescent="0.35">
      <c r="A1474" s="1">
        <v>44000</v>
      </c>
      <c r="B1474">
        <v>200</v>
      </c>
    </row>
    <row r="1475" spans="1:2" x14ac:dyDescent="0.35">
      <c r="A1475" s="1">
        <v>44000</v>
      </c>
      <c r="B1475">
        <v>650</v>
      </c>
    </row>
    <row r="1476" spans="1:2" x14ac:dyDescent="0.35">
      <c r="A1476" s="1">
        <v>44000</v>
      </c>
      <c r="B1476">
        <v>6550</v>
      </c>
    </row>
    <row r="1477" spans="1:2" x14ac:dyDescent="0.35">
      <c r="A1477" s="1">
        <v>44000</v>
      </c>
      <c r="B1477">
        <v>250</v>
      </c>
    </row>
    <row r="1478" spans="1:2" x14ac:dyDescent="0.35">
      <c r="A1478" s="1">
        <v>44000</v>
      </c>
      <c r="B1478">
        <v>100</v>
      </c>
    </row>
    <row r="1479" spans="1:2" x14ac:dyDescent="0.35">
      <c r="A1479" s="1">
        <v>44007</v>
      </c>
      <c r="B1479">
        <v>200</v>
      </c>
    </row>
    <row r="1480" spans="1:2" x14ac:dyDescent="0.35">
      <c r="A1480" s="1">
        <v>44007</v>
      </c>
      <c r="B1480">
        <v>200</v>
      </c>
    </row>
    <row r="1481" spans="1:2" x14ac:dyDescent="0.35">
      <c r="A1481" s="1">
        <v>44007</v>
      </c>
      <c r="B1481">
        <v>200</v>
      </c>
    </row>
    <row r="1482" spans="1:2" x14ac:dyDescent="0.35">
      <c r="A1482" s="1">
        <v>44011</v>
      </c>
      <c r="B1482">
        <v>500</v>
      </c>
    </row>
    <row r="1483" spans="1:2" x14ac:dyDescent="0.35">
      <c r="A1483" s="1">
        <v>44011</v>
      </c>
      <c r="B1483">
        <v>500</v>
      </c>
    </row>
    <row r="1484" spans="1:2" x14ac:dyDescent="0.35">
      <c r="A1484" s="1">
        <v>44011</v>
      </c>
      <c r="B1484">
        <v>-125</v>
      </c>
    </row>
    <row r="1485" spans="1:2" x14ac:dyDescent="0.35">
      <c r="A1485" s="1">
        <v>44011</v>
      </c>
      <c r="B1485">
        <v>600</v>
      </c>
    </row>
    <row r="1486" spans="1:2" x14ac:dyDescent="0.35">
      <c r="A1486" s="1">
        <v>44011</v>
      </c>
      <c r="B1486">
        <v>200</v>
      </c>
    </row>
    <row r="1487" spans="1:2" x14ac:dyDescent="0.35">
      <c r="A1487" s="1">
        <v>44011</v>
      </c>
      <c r="B1487">
        <v>400</v>
      </c>
    </row>
    <row r="1488" spans="1:2" x14ac:dyDescent="0.35">
      <c r="A1488" s="1">
        <v>44020</v>
      </c>
      <c r="B1488">
        <v>250</v>
      </c>
    </row>
    <row r="1489" spans="1:2" x14ac:dyDescent="0.35">
      <c r="A1489" s="1">
        <v>44020</v>
      </c>
      <c r="B1489">
        <v>450</v>
      </c>
    </row>
    <row r="1490" spans="1:2" x14ac:dyDescent="0.35">
      <c r="A1490" s="1">
        <v>44021</v>
      </c>
      <c r="B1490">
        <v>250</v>
      </c>
    </row>
    <row r="1491" spans="1:2" x14ac:dyDescent="0.35">
      <c r="A1491" s="1">
        <v>44025</v>
      </c>
      <c r="B1491">
        <v>600</v>
      </c>
    </row>
    <row r="1492" spans="1:2" x14ac:dyDescent="0.35">
      <c r="A1492" s="1">
        <v>44025</v>
      </c>
      <c r="B1492">
        <v>1225</v>
      </c>
    </row>
    <row r="1493" spans="1:2" x14ac:dyDescent="0.35">
      <c r="A1493" s="1">
        <v>44025</v>
      </c>
      <c r="B1493">
        <v>400</v>
      </c>
    </row>
    <row r="1494" spans="1:2" x14ac:dyDescent="0.35">
      <c r="A1494" s="1">
        <v>44025</v>
      </c>
      <c r="B1494">
        <v>550</v>
      </c>
    </row>
    <row r="1495" spans="1:2" x14ac:dyDescent="0.35">
      <c r="A1495" s="1">
        <v>44025</v>
      </c>
      <c r="B1495">
        <v>1050</v>
      </c>
    </row>
    <row r="1496" spans="1:2" x14ac:dyDescent="0.35">
      <c r="A1496" s="1">
        <v>44025</v>
      </c>
      <c r="B1496">
        <v>500</v>
      </c>
    </row>
    <row r="1497" spans="1:2" x14ac:dyDescent="0.35">
      <c r="A1497" s="1">
        <v>44025</v>
      </c>
      <c r="B1497">
        <v>500</v>
      </c>
    </row>
    <row r="1498" spans="1:2" x14ac:dyDescent="0.35">
      <c r="A1498" s="1">
        <v>44025</v>
      </c>
      <c r="B1498">
        <v>500</v>
      </c>
    </row>
    <row r="1499" spans="1:2" x14ac:dyDescent="0.35">
      <c r="A1499" s="1">
        <v>44034</v>
      </c>
      <c r="B1499">
        <v>575</v>
      </c>
    </row>
    <row r="1500" spans="1:2" x14ac:dyDescent="0.35">
      <c r="A1500" s="1">
        <v>44034</v>
      </c>
      <c r="B1500">
        <v>450</v>
      </c>
    </row>
    <row r="1501" spans="1:2" x14ac:dyDescent="0.35">
      <c r="A1501" s="1">
        <v>44034</v>
      </c>
      <c r="B1501">
        <v>500</v>
      </c>
    </row>
    <row r="1502" spans="1:2" x14ac:dyDescent="0.35">
      <c r="A1502" s="1">
        <v>44034</v>
      </c>
      <c r="B1502">
        <v>450</v>
      </c>
    </row>
    <row r="1503" spans="1:2" x14ac:dyDescent="0.35">
      <c r="A1503" s="1">
        <v>44034</v>
      </c>
      <c r="B1503">
        <v>550</v>
      </c>
    </row>
    <row r="1504" spans="1:2" x14ac:dyDescent="0.35">
      <c r="A1504" s="1">
        <v>44034</v>
      </c>
      <c r="B1504">
        <v>1300</v>
      </c>
    </row>
    <row r="1505" spans="1:2" x14ac:dyDescent="0.35">
      <c r="A1505" s="1">
        <v>44042</v>
      </c>
      <c r="B1505">
        <v>325</v>
      </c>
    </row>
    <row r="1506" spans="1:2" x14ac:dyDescent="0.35">
      <c r="A1506" s="1">
        <v>44042</v>
      </c>
      <c r="B1506">
        <v>500</v>
      </c>
    </row>
    <row r="1507" spans="1:2" x14ac:dyDescent="0.35">
      <c r="A1507" s="1">
        <v>44042</v>
      </c>
      <c r="B1507">
        <v>500</v>
      </c>
    </row>
    <row r="1508" spans="1:2" x14ac:dyDescent="0.35">
      <c r="A1508" s="1">
        <v>44042</v>
      </c>
      <c r="B1508">
        <v>1050</v>
      </c>
    </row>
    <row r="1509" spans="1:2" x14ac:dyDescent="0.35">
      <c r="A1509" s="1">
        <v>44042</v>
      </c>
      <c r="B1509">
        <v>1050</v>
      </c>
    </row>
    <row r="1510" spans="1:2" x14ac:dyDescent="0.35">
      <c r="A1510" s="1">
        <v>44042</v>
      </c>
      <c r="B1510">
        <v>300</v>
      </c>
    </row>
    <row r="1511" spans="1:2" x14ac:dyDescent="0.35">
      <c r="A1511" s="1">
        <v>44042</v>
      </c>
      <c r="B1511">
        <v>400</v>
      </c>
    </row>
    <row r="1512" spans="1:2" x14ac:dyDescent="0.35">
      <c r="A1512" s="1">
        <v>44042</v>
      </c>
      <c r="B1512">
        <v>2100</v>
      </c>
    </row>
    <row r="1513" spans="1:2" x14ac:dyDescent="0.35">
      <c r="A1513" s="1">
        <v>44042</v>
      </c>
      <c r="B1513">
        <v>1700</v>
      </c>
    </row>
    <row r="1514" spans="1:2" x14ac:dyDescent="0.35">
      <c r="A1514" s="1">
        <v>44042</v>
      </c>
      <c r="B1514">
        <v>150</v>
      </c>
    </row>
    <row r="1515" spans="1:2" x14ac:dyDescent="0.35">
      <c r="A1515" s="1">
        <v>44042</v>
      </c>
      <c r="B1515">
        <v>2500</v>
      </c>
    </row>
    <row r="1516" spans="1:2" x14ac:dyDescent="0.35">
      <c r="A1516" s="1">
        <v>44069</v>
      </c>
      <c r="B1516">
        <v>1050</v>
      </c>
    </row>
    <row r="1517" spans="1:2" x14ac:dyDescent="0.35">
      <c r="A1517" s="1">
        <v>44069</v>
      </c>
      <c r="B1517">
        <v>1050</v>
      </c>
    </row>
    <row r="1518" spans="1:2" x14ac:dyDescent="0.35">
      <c r="A1518" s="1">
        <v>44069</v>
      </c>
      <c r="B1518">
        <v>1875</v>
      </c>
    </row>
    <row r="1519" spans="1:2" x14ac:dyDescent="0.35">
      <c r="A1519" s="1">
        <v>44069</v>
      </c>
      <c r="B1519">
        <v>-50</v>
      </c>
    </row>
    <row r="1520" spans="1:2" x14ac:dyDescent="0.35">
      <c r="A1520" s="1">
        <v>44070</v>
      </c>
      <c r="B1520">
        <v>150</v>
      </c>
    </row>
    <row r="1521" spans="1:2" x14ac:dyDescent="0.35">
      <c r="A1521" s="1">
        <v>44070</v>
      </c>
      <c r="B1521">
        <v>1050</v>
      </c>
    </row>
    <row r="1522" spans="1:2" x14ac:dyDescent="0.35">
      <c r="A1522" s="1">
        <v>44070</v>
      </c>
      <c r="B1522">
        <v>1250</v>
      </c>
    </row>
    <row r="1523" spans="1:2" x14ac:dyDescent="0.35">
      <c r="A1523" s="1">
        <v>44070</v>
      </c>
      <c r="B1523">
        <v>700</v>
      </c>
    </row>
    <row r="1524" spans="1:2" x14ac:dyDescent="0.35">
      <c r="A1524" s="1">
        <v>44070</v>
      </c>
      <c r="B1524">
        <v>-300</v>
      </c>
    </row>
    <row r="1525" spans="1:2" x14ac:dyDescent="0.35">
      <c r="A1525" s="1">
        <v>44070</v>
      </c>
      <c r="B1525">
        <v>275</v>
      </c>
    </row>
    <row r="1526" spans="1:2" x14ac:dyDescent="0.35">
      <c r="A1526" s="1">
        <v>44070</v>
      </c>
      <c r="B1526">
        <v>1050</v>
      </c>
    </row>
    <row r="1527" spans="1:2" x14ac:dyDescent="0.35">
      <c r="A1527" s="1">
        <v>44070</v>
      </c>
      <c r="B1527">
        <v>275</v>
      </c>
    </row>
    <row r="1528" spans="1:2" x14ac:dyDescent="0.35">
      <c r="A1528" s="1">
        <v>44070</v>
      </c>
      <c r="B1528">
        <v>1400</v>
      </c>
    </row>
    <row r="1529" spans="1:2" x14ac:dyDescent="0.35">
      <c r="A1529" s="1">
        <v>44070</v>
      </c>
      <c r="B1529">
        <v>250</v>
      </c>
    </row>
    <row r="1530" spans="1:2" x14ac:dyDescent="0.35">
      <c r="A1530" s="1">
        <v>44070</v>
      </c>
      <c r="B1530">
        <v>200</v>
      </c>
    </row>
    <row r="1531" spans="1:2" x14ac:dyDescent="0.35">
      <c r="A1531" s="1">
        <v>44090</v>
      </c>
      <c r="B1531">
        <v>1050</v>
      </c>
    </row>
    <row r="1532" spans="1:2" x14ac:dyDescent="0.35">
      <c r="A1532" s="1">
        <v>44090</v>
      </c>
      <c r="B1532">
        <v>4800</v>
      </c>
    </row>
    <row r="1533" spans="1:2" x14ac:dyDescent="0.35">
      <c r="A1533" s="1">
        <v>44090</v>
      </c>
      <c r="B1533">
        <v>300</v>
      </c>
    </row>
    <row r="1534" spans="1:2" x14ac:dyDescent="0.35">
      <c r="A1534" s="1">
        <v>44090</v>
      </c>
      <c r="B1534">
        <v>1225</v>
      </c>
    </row>
    <row r="1535" spans="1:2" x14ac:dyDescent="0.35">
      <c r="A1535" s="1">
        <v>44090</v>
      </c>
      <c r="B1535">
        <v>900</v>
      </c>
    </row>
    <row r="1536" spans="1:2" x14ac:dyDescent="0.35">
      <c r="A1536" s="1">
        <v>44090</v>
      </c>
      <c r="B1536">
        <v>400</v>
      </c>
    </row>
    <row r="1537" spans="1:2" x14ac:dyDescent="0.35">
      <c r="A1537" s="1">
        <v>44090</v>
      </c>
      <c r="B1537">
        <v>1550</v>
      </c>
    </row>
    <row r="1538" spans="1:2" x14ac:dyDescent="0.35">
      <c r="A1538" s="1">
        <v>44095</v>
      </c>
      <c r="B1538">
        <v>1500</v>
      </c>
    </row>
    <row r="1539" spans="1:2" x14ac:dyDescent="0.35">
      <c r="A1539" s="1">
        <v>44099</v>
      </c>
      <c r="B1539">
        <v>1050</v>
      </c>
    </row>
    <row r="1540" spans="1:2" x14ac:dyDescent="0.35">
      <c r="A1540" s="1">
        <v>44099</v>
      </c>
      <c r="B1540">
        <v>500</v>
      </c>
    </row>
    <row r="1541" spans="1:2" x14ac:dyDescent="0.35">
      <c r="A1541" s="1">
        <v>44099</v>
      </c>
      <c r="B1541">
        <v>1050</v>
      </c>
    </row>
    <row r="1542" spans="1:2" x14ac:dyDescent="0.35">
      <c r="A1542" s="1">
        <v>44099</v>
      </c>
      <c r="B1542">
        <v>1050</v>
      </c>
    </row>
    <row r="1543" spans="1:2" x14ac:dyDescent="0.35">
      <c r="A1543" s="1">
        <v>44099</v>
      </c>
      <c r="B1543">
        <v>400</v>
      </c>
    </row>
    <row r="1544" spans="1:2" x14ac:dyDescent="0.35">
      <c r="A1544" s="1">
        <v>44099</v>
      </c>
      <c r="B1544">
        <v>400</v>
      </c>
    </row>
    <row r="1545" spans="1:2" x14ac:dyDescent="0.35">
      <c r="A1545" s="1">
        <v>44099</v>
      </c>
      <c r="B1545">
        <v>1050</v>
      </c>
    </row>
    <row r="1546" spans="1:2" x14ac:dyDescent="0.35">
      <c r="A1546" s="1">
        <v>44099</v>
      </c>
      <c r="B1546">
        <v>1050</v>
      </c>
    </row>
    <row r="1547" spans="1:2" x14ac:dyDescent="0.35">
      <c r="A1547" s="1">
        <v>44099</v>
      </c>
      <c r="B1547">
        <v>1050</v>
      </c>
    </row>
    <row r="1548" spans="1:2" x14ac:dyDescent="0.35">
      <c r="A1548" s="1">
        <v>44099</v>
      </c>
      <c r="B1548">
        <v>300</v>
      </c>
    </row>
    <row r="1549" spans="1:2" x14ac:dyDescent="0.35">
      <c r="A1549" s="1">
        <v>44104</v>
      </c>
      <c r="B1549">
        <v>500</v>
      </c>
    </row>
    <row r="1550" spans="1:2" x14ac:dyDescent="0.35">
      <c r="A1550" s="1">
        <v>44104</v>
      </c>
      <c r="B1550">
        <v>550</v>
      </c>
    </row>
    <row r="1551" spans="1:2" x14ac:dyDescent="0.35">
      <c r="A1551" s="1">
        <v>44104</v>
      </c>
      <c r="B1551">
        <v>250</v>
      </c>
    </row>
    <row r="1552" spans="1:2" x14ac:dyDescent="0.35">
      <c r="A1552" s="1">
        <v>44104</v>
      </c>
      <c r="B1552">
        <v>1050</v>
      </c>
    </row>
    <row r="1553" spans="1:2" x14ac:dyDescent="0.35">
      <c r="A1553" s="1">
        <v>44109</v>
      </c>
      <c r="B1553">
        <v>1050</v>
      </c>
    </row>
    <row r="1554" spans="1:2" x14ac:dyDescent="0.35">
      <c r="A1554" s="1">
        <v>44109</v>
      </c>
      <c r="B1554">
        <v>-100</v>
      </c>
    </row>
    <row r="1555" spans="1:2" x14ac:dyDescent="0.35">
      <c r="A1555" s="1">
        <v>44109</v>
      </c>
      <c r="B1555">
        <v>2100</v>
      </c>
    </row>
    <row r="1556" spans="1:2" x14ac:dyDescent="0.35">
      <c r="A1556" s="1">
        <v>44109</v>
      </c>
      <c r="B1556">
        <v>250</v>
      </c>
    </row>
    <row r="1557" spans="1:2" x14ac:dyDescent="0.35">
      <c r="A1557" s="1">
        <v>44111</v>
      </c>
      <c r="B1557">
        <v>1050</v>
      </c>
    </row>
    <row r="1558" spans="1:2" x14ac:dyDescent="0.35">
      <c r="A1558" s="1">
        <v>44111</v>
      </c>
      <c r="B1558">
        <v>800</v>
      </c>
    </row>
    <row r="1559" spans="1:2" x14ac:dyDescent="0.35">
      <c r="A1559" s="1">
        <v>44111</v>
      </c>
      <c r="B1559">
        <v>1050</v>
      </c>
    </row>
    <row r="1560" spans="1:2" x14ac:dyDescent="0.35">
      <c r="A1560" s="1">
        <v>44126</v>
      </c>
      <c r="B1560">
        <v>2100</v>
      </c>
    </row>
    <row r="1561" spans="1:2" x14ac:dyDescent="0.35">
      <c r="A1561" s="1">
        <v>44126</v>
      </c>
      <c r="B1561">
        <v>1050</v>
      </c>
    </row>
    <row r="1562" spans="1:2" x14ac:dyDescent="0.35">
      <c r="A1562" s="1">
        <v>44126</v>
      </c>
      <c r="B1562">
        <v>50</v>
      </c>
    </row>
    <row r="1563" spans="1:2" x14ac:dyDescent="0.35">
      <c r="A1563" s="1">
        <v>44126</v>
      </c>
      <c r="B1563">
        <v>1050</v>
      </c>
    </row>
    <row r="1564" spans="1:2" x14ac:dyDescent="0.35">
      <c r="A1564" s="1">
        <v>44126</v>
      </c>
      <c r="B1564">
        <v>250</v>
      </c>
    </row>
    <row r="1565" spans="1:2" x14ac:dyDescent="0.35">
      <c r="A1565" s="1">
        <v>44126</v>
      </c>
      <c r="B1565">
        <v>400</v>
      </c>
    </row>
    <row r="1566" spans="1:2" x14ac:dyDescent="0.35">
      <c r="A1566" s="1">
        <v>44126</v>
      </c>
      <c r="B1566">
        <v>-250</v>
      </c>
    </row>
    <row r="1567" spans="1:2" x14ac:dyDescent="0.35">
      <c r="A1567" s="1">
        <v>44126</v>
      </c>
      <c r="B1567">
        <v>250</v>
      </c>
    </row>
    <row r="1568" spans="1:2" x14ac:dyDescent="0.35">
      <c r="A1568" s="1">
        <v>44137</v>
      </c>
      <c r="B1568">
        <v>150</v>
      </c>
    </row>
    <row r="1569" spans="1:2" x14ac:dyDescent="0.35">
      <c r="A1569" s="1">
        <v>44137</v>
      </c>
      <c r="B1569">
        <v>100</v>
      </c>
    </row>
    <row r="1570" spans="1:2" x14ac:dyDescent="0.35">
      <c r="A1570" s="1">
        <v>44137</v>
      </c>
      <c r="B1570">
        <v>100</v>
      </c>
    </row>
    <row r="1571" spans="1:2" x14ac:dyDescent="0.35">
      <c r="A1571" s="1">
        <v>44137</v>
      </c>
      <c r="B1571">
        <v>1050</v>
      </c>
    </row>
    <row r="1572" spans="1:2" x14ac:dyDescent="0.35">
      <c r="A1572" s="1">
        <v>44137</v>
      </c>
      <c r="B1572">
        <v>1300</v>
      </c>
    </row>
    <row r="1573" spans="1:2" x14ac:dyDescent="0.35">
      <c r="A1573" s="1">
        <v>44137</v>
      </c>
      <c r="B1573">
        <v>1550</v>
      </c>
    </row>
    <row r="1574" spans="1:2" x14ac:dyDescent="0.35">
      <c r="A1574" s="1">
        <v>44137</v>
      </c>
      <c r="B1574">
        <v>250</v>
      </c>
    </row>
    <row r="1575" spans="1:2" x14ac:dyDescent="0.35">
      <c r="A1575" s="1">
        <v>44137</v>
      </c>
      <c r="B1575">
        <v>200</v>
      </c>
    </row>
    <row r="1576" spans="1:2" x14ac:dyDescent="0.35">
      <c r="A1576" s="1">
        <v>44137</v>
      </c>
      <c r="B1576">
        <v>200</v>
      </c>
    </row>
    <row r="1577" spans="1:2" x14ac:dyDescent="0.35">
      <c r="A1577" s="1">
        <v>44144</v>
      </c>
      <c r="B1577">
        <v>175</v>
      </c>
    </row>
    <row r="1578" spans="1:2" x14ac:dyDescent="0.35">
      <c r="A1578" s="1">
        <v>44153</v>
      </c>
      <c r="B1578">
        <v>550</v>
      </c>
    </row>
    <row r="1579" spans="1:2" x14ac:dyDescent="0.35">
      <c r="A1579" s="1">
        <v>44153</v>
      </c>
      <c r="B1579">
        <v>1050</v>
      </c>
    </row>
    <row r="1580" spans="1:2" x14ac:dyDescent="0.35">
      <c r="A1580" s="1">
        <v>44153</v>
      </c>
      <c r="B1580">
        <v>1050</v>
      </c>
    </row>
    <row r="1581" spans="1:2" x14ac:dyDescent="0.35">
      <c r="A1581" s="1">
        <v>44153</v>
      </c>
      <c r="B1581">
        <v>125</v>
      </c>
    </row>
    <row r="1582" spans="1:2" x14ac:dyDescent="0.35">
      <c r="A1582" s="1">
        <v>44154</v>
      </c>
      <c r="B1582">
        <v>500</v>
      </c>
    </row>
    <row r="1583" spans="1:2" x14ac:dyDescent="0.35">
      <c r="A1583" s="1">
        <v>44154</v>
      </c>
      <c r="B1583">
        <v>500</v>
      </c>
    </row>
    <row r="1584" spans="1:2" x14ac:dyDescent="0.35">
      <c r="A1584" s="1">
        <v>44154</v>
      </c>
      <c r="B1584">
        <v>650</v>
      </c>
    </row>
    <row r="1585" spans="1:2" x14ac:dyDescent="0.35">
      <c r="A1585" s="1">
        <v>44154</v>
      </c>
      <c r="B1585">
        <v>250</v>
      </c>
    </row>
    <row r="1586" spans="1:2" x14ac:dyDescent="0.35">
      <c r="A1586" s="1">
        <v>44154</v>
      </c>
      <c r="B1586">
        <v>250</v>
      </c>
    </row>
    <row r="1587" spans="1:2" x14ac:dyDescent="0.35">
      <c r="A1587" s="1">
        <v>44154</v>
      </c>
      <c r="B1587">
        <v>150</v>
      </c>
    </row>
    <row r="1588" spans="1:2" x14ac:dyDescent="0.35">
      <c r="A1588" s="1">
        <v>44154</v>
      </c>
      <c r="B1588">
        <v>450</v>
      </c>
    </row>
    <row r="1589" spans="1:2" x14ac:dyDescent="0.35">
      <c r="A1589" s="1">
        <v>44154</v>
      </c>
      <c r="B1589">
        <v>500</v>
      </c>
    </row>
    <row r="1590" spans="1:2" x14ac:dyDescent="0.35">
      <c r="A1590" s="1">
        <v>44154</v>
      </c>
      <c r="B1590">
        <v>925</v>
      </c>
    </row>
    <row r="1591" spans="1:2" x14ac:dyDescent="0.35">
      <c r="A1591" s="1">
        <v>44154</v>
      </c>
      <c r="B1591">
        <v>75</v>
      </c>
    </row>
    <row r="1592" spans="1:2" x14ac:dyDescent="0.35">
      <c r="A1592" s="1">
        <v>44173</v>
      </c>
      <c r="B1592">
        <v>600</v>
      </c>
    </row>
    <row r="1593" spans="1:2" x14ac:dyDescent="0.35">
      <c r="A1593" s="1">
        <v>44173</v>
      </c>
      <c r="B1593">
        <v>1650</v>
      </c>
    </row>
    <row r="1594" spans="1:2" x14ac:dyDescent="0.35">
      <c r="A1594" s="1">
        <v>44173</v>
      </c>
      <c r="B1594">
        <v>1050</v>
      </c>
    </row>
    <row r="1595" spans="1:2" x14ac:dyDescent="0.35">
      <c r="A1595" s="1">
        <v>44173</v>
      </c>
      <c r="B1595">
        <v>1050</v>
      </c>
    </row>
    <row r="1596" spans="1:2" x14ac:dyDescent="0.35">
      <c r="A1596" s="1">
        <v>44173</v>
      </c>
      <c r="B1596">
        <v>300</v>
      </c>
    </row>
    <row r="1597" spans="1:2" x14ac:dyDescent="0.35">
      <c r="A1597" s="1">
        <v>44173</v>
      </c>
      <c r="B1597">
        <v>75</v>
      </c>
    </row>
    <row r="1598" spans="1:2" x14ac:dyDescent="0.35">
      <c r="A1598" s="1">
        <v>44173</v>
      </c>
      <c r="B1598">
        <v>500</v>
      </c>
    </row>
    <row r="1599" spans="1:2" x14ac:dyDescent="0.35">
      <c r="A1599" s="1">
        <v>44173</v>
      </c>
      <c r="B1599">
        <v>1050</v>
      </c>
    </row>
    <row r="1600" spans="1:2" x14ac:dyDescent="0.35">
      <c r="A1600" s="1">
        <v>44173</v>
      </c>
      <c r="B1600">
        <v>1050</v>
      </c>
    </row>
    <row r="1601" spans="1:2" x14ac:dyDescent="0.35">
      <c r="A1601" s="1">
        <v>44173</v>
      </c>
      <c r="B1601">
        <v>600</v>
      </c>
    </row>
    <row r="1602" spans="1:2" x14ac:dyDescent="0.35">
      <c r="A1602" s="1">
        <v>44181</v>
      </c>
      <c r="B1602">
        <v>1050</v>
      </c>
    </row>
    <row r="1603" spans="1:2" x14ac:dyDescent="0.35">
      <c r="A1603" s="1">
        <v>44181</v>
      </c>
      <c r="B1603">
        <v>300</v>
      </c>
    </row>
    <row r="1604" spans="1:2" x14ac:dyDescent="0.35">
      <c r="A1604" s="1">
        <v>44181</v>
      </c>
      <c r="B1604">
        <v>125</v>
      </c>
    </row>
    <row r="1605" spans="1:2" x14ac:dyDescent="0.35">
      <c r="A1605" s="1">
        <v>44181</v>
      </c>
      <c r="B1605">
        <v>250</v>
      </c>
    </row>
    <row r="1606" spans="1:2" x14ac:dyDescent="0.35">
      <c r="A1606" s="1">
        <v>44181</v>
      </c>
      <c r="B1606">
        <v>-400</v>
      </c>
    </row>
    <row r="1607" spans="1:2" x14ac:dyDescent="0.35">
      <c r="A1607" s="1">
        <v>44196</v>
      </c>
      <c r="B1607">
        <v>25</v>
      </c>
    </row>
    <row r="1608" spans="1:2" x14ac:dyDescent="0.35">
      <c r="A1608" s="1">
        <v>44196</v>
      </c>
      <c r="B1608">
        <v>125</v>
      </c>
    </row>
    <row r="1609" spans="1:2" x14ac:dyDescent="0.35">
      <c r="A1609" s="1">
        <v>44196</v>
      </c>
      <c r="B1609">
        <v>250</v>
      </c>
    </row>
    <row r="1610" spans="1:2" x14ac:dyDescent="0.35">
      <c r="A1610" s="1">
        <v>44196</v>
      </c>
      <c r="B1610">
        <v>400</v>
      </c>
    </row>
    <row r="1611" spans="1:2" x14ac:dyDescent="0.35">
      <c r="A1611" s="1">
        <v>44196</v>
      </c>
      <c r="B1611">
        <v>375</v>
      </c>
    </row>
    <row r="1612" spans="1:2" x14ac:dyDescent="0.35">
      <c r="A1612" s="1">
        <v>44196</v>
      </c>
      <c r="B1612">
        <v>175</v>
      </c>
    </row>
    <row r="1613" spans="1:2" x14ac:dyDescent="0.35">
      <c r="A1613" s="1">
        <v>44196</v>
      </c>
      <c r="B1613">
        <v>25</v>
      </c>
    </row>
    <row r="1614" spans="1:2" x14ac:dyDescent="0.35">
      <c r="A1614" s="1">
        <v>44196</v>
      </c>
      <c r="B1614">
        <v>3150</v>
      </c>
    </row>
    <row r="1615" spans="1:2" x14ac:dyDescent="0.35">
      <c r="A1615" s="1">
        <v>44196</v>
      </c>
      <c r="B1615">
        <v>1050</v>
      </c>
    </row>
    <row r="1616" spans="1:2" x14ac:dyDescent="0.35">
      <c r="A1616" s="1">
        <v>44196</v>
      </c>
      <c r="B1616">
        <v>10500</v>
      </c>
    </row>
    <row r="1617" spans="1:2" x14ac:dyDescent="0.35">
      <c r="A1617" s="1">
        <v>44196</v>
      </c>
      <c r="B1617">
        <v>1050</v>
      </c>
    </row>
    <row r="1618" spans="1:2" x14ac:dyDescent="0.35">
      <c r="A1618" s="1">
        <v>44196</v>
      </c>
      <c r="B1618">
        <v>3150</v>
      </c>
    </row>
    <row r="1619" spans="1:2" x14ac:dyDescent="0.35">
      <c r="A1619" s="1">
        <v>44196</v>
      </c>
      <c r="B1619">
        <v>1500</v>
      </c>
    </row>
    <row r="1620" spans="1:2" x14ac:dyDescent="0.35">
      <c r="A1620" s="1">
        <v>44196</v>
      </c>
      <c r="B1620">
        <v>3025</v>
      </c>
    </row>
    <row r="1621" spans="1:2" x14ac:dyDescent="0.35">
      <c r="A1621" s="1">
        <v>44259</v>
      </c>
      <c r="B1621">
        <v>250</v>
      </c>
    </row>
    <row r="1622" spans="1:2" x14ac:dyDescent="0.35">
      <c r="A1622" s="1">
        <v>44259</v>
      </c>
      <c r="B1622">
        <v>1750</v>
      </c>
    </row>
    <row r="1623" spans="1:2" x14ac:dyDescent="0.35">
      <c r="A1623" s="1">
        <v>44259</v>
      </c>
      <c r="B1623">
        <v>1050</v>
      </c>
    </row>
    <row r="1624" spans="1:2" x14ac:dyDescent="0.35">
      <c r="A1624" s="1">
        <v>44259</v>
      </c>
      <c r="B1624">
        <v>250</v>
      </c>
    </row>
    <row r="1625" spans="1:2" x14ac:dyDescent="0.35">
      <c r="A1625" s="1">
        <v>44259</v>
      </c>
      <c r="B1625">
        <v>250</v>
      </c>
    </row>
    <row r="1626" spans="1:2" x14ac:dyDescent="0.35">
      <c r="A1626" s="1">
        <v>44259</v>
      </c>
      <c r="B1626">
        <v>25</v>
      </c>
    </row>
    <row r="1627" spans="1:2" x14ac:dyDescent="0.35">
      <c r="A1627" s="1">
        <v>44260</v>
      </c>
      <c r="B1627">
        <v>150</v>
      </c>
    </row>
    <row r="1628" spans="1:2" x14ac:dyDescent="0.35">
      <c r="A1628" s="1">
        <v>44260</v>
      </c>
      <c r="B1628">
        <v>150</v>
      </c>
    </row>
    <row r="1629" spans="1:2" x14ac:dyDescent="0.35">
      <c r="A1629" s="1">
        <v>44260</v>
      </c>
      <c r="B1629">
        <v>250</v>
      </c>
    </row>
    <row r="1630" spans="1:2" x14ac:dyDescent="0.35">
      <c r="A1630" s="1">
        <v>44260</v>
      </c>
      <c r="B1630">
        <v>650</v>
      </c>
    </row>
    <row r="1631" spans="1:2" x14ac:dyDescent="0.35">
      <c r="A1631" s="1">
        <v>44260</v>
      </c>
      <c r="B1631">
        <v>50</v>
      </c>
    </row>
    <row r="1632" spans="1:2" x14ac:dyDescent="0.35">
      <c r="A1632" s="1">
        <v>44287</v>
      </c>
      <c r="B1632">
        <v>1050</v>
      </c>
    </row>
    <row r="1633" spans="1:2" x14ac:dyDescent="0.35">
      <c r="A1633" s="1">
        <v>44287</v>
      </c>
      <c r="B1633">
        <v>1050</v>
      </c>
    </row>
    <row r="1634" spans="1:2" x14ac:dyDescent="0.35">
      <c r="A1634" s="1">
        <v>44287</v>
      </c>
      <c r="B1634">
        <v>500</v>
      </c>
    </row>
    <row r="1635" spans="1:2" x14ac:dyDescent="0.35">
      <c r="A1635" s="1">
        <v>44287</v>
      </c>
      <c r="B1635">
        <v>100</v>
      </c>
    </row>
    <row r="1636" spans="1:2" x14ac:dyDescent="0.35">
      <c r="A1636" s="1">
        <v>44287</v>
      </c>
      <c r="B1636">
        <v>25</v>
      </c>
    </row>
    <row r="1637" spans="1:2" x14ac:dyDescent="0.35">
      <c r="A1637" s="1">
        <v>44294</v>
      </c>
      <c r="B1637">
        <v>1050</v>
      </c>
    </row>
    <row r="1638" spans="1:2" x14ac:dyDescent="0.35">
      <c r="A1638" s="1">
        <v>44294</v>
      </c>
      <c r="B1638">
        <v>1050</v>
      </c>
    </row>
    <row r="1639" spans="1:2" x14ac:dyDescent="0.35">
      <c r="A1639" s="1">
        <v>44294</v>
      </c>
      <c r="B1639">
        <v>1050</v>
      </c>
    </row>
    <row r="1640" spans="1:2" x14ac:dyDescent="0.35">
      <c r="A1640" s="1">
        <v>44294</v>
      </c>
      <c r="B1640">
        <v>250</v>
      </c>
    </row>
    <row r="1641" spans="1:2" x14ac:dyDescent="0.35">
      <c r="A1641" s="1">
        <v>44294</v>
      </c>
      <c r="B1641">
        <v>200</v>
      </c>
    </row>
    <row r="1642" spans="1:2" x14ac:dyDescent="0.35">
      <c r="A1642" s="1">
        <v>44294</v>
      </c>
      <c r="B1642">
        <v>550</v>
      </c>
    </row>
    <row r="1643" spans="1:2" x14ac:dyDescent="0.35">
      <c r="A1643" s="1">
        <v>44294</v>
      </c>
      <c r="B1643">
        <v>1200</v>
      </c>
    </row>
    <row r="1644" spans="1:2" x14ac:dyDescent="0.35">
      <c r="A1644" s="1">
        <v>44294</v>
      </c>
      <c r="B1644">
        <v>1050</v>
      </c>
    </row>
    <row r="1645" spans="1:2" x14ac:dyDescent="0.35">
      <c r="A1645" s="1">
        <v>44294</v>
      </c>
      <c r="B1645">
        <v>1050</v>
      </c>
    </row>
    <row r="1646" spans="1:2" x14ac:dyDescent="0.35">
      <c r="A1646" s="1">
        <v>44294</v>
      </c>
      <c r="B1646">
        <v>25</v>
      </c>
    </row>
    <row r="1647" spans="1:2" x14ac:dyDescent="0.35">
      <c r="A1647" s="1">
        <v>44295</v>
      </c>
      <c r="B1647">
        <v>150</v>
      </c>
    </row>
    <row r="1648" spans="1:2" x14ac:dyDescent="0.35">
      <c r="A1648" s="1">
        <v>44295</v>
      </c>
      <c r="B1648">
        <v>100</v>
      </c>
    </row>
    <row r="1649" spans="1:2" x14ac:dyDescent="0.35">
      <c r="A1649" s="1">
        <v>44299</v>
      </c>
      <c r="B1649">
        <v>150</v>
      </c>
    </row>
    <row r="1650" spans="1:2" x14ac:dyDescent="0.35">
      <c r="A1650" s="1">
        <v>44299</v>
      </c>
      <c r="B1650">
        <v>1050</v>
      </c>
    </row>
    <row r="1651" spans="1:2" x14ac:dyDescent="0.35">
      <c r="A1651" s="1">
        <v>44299</v>
      </c>
      <c r="B1651">
        <v>500</v>
      </c>
    </row>
    <row r="1652" spans="1:2" x14ac:dyDescent="0.35">
      <c r="A1652" s="1">
        <v>44299</v>
      </c>
      <c r="B1652">
        <v>400</v>
      </c>
    </row>
    <row r="1653" spans="1:2" x14ac:dyDescent="0.35">
      <c r="A1653" s="1">
        <v>44307</v>
      </c>
      <c r="B1653">
        <v>1050</v>
      </c>
    </row>
    <row r="1654" spans="1:2" x14ac:dyDescent="0.35">
      <c r="A1654" s="1">
        <v>44307</v>
      </c>
      <c r="B1654">
        <v>1050</v>
      </c>
    </row>
    <row r="1655" spans="1:2" x14ac:dyDescent="0.35">
      <c r="A1655" s="1">
        <v>44307</v>
      </c>
      <c r="B1655">
        <v>150</v>
      </c>
    </row>
    <row r="1656" spans="1:2" x14ac:dyDescent="0.35">
      <c r="A1656" s="1">
        <v>44307</v>
      </c>
      <c r="B1656">
        <v>250</v>
      </c>
    </row>
    <row r="1657" spans="1:2" x14ac:dyDescent="0.35">
      <c r="A1657" s="1">
        <v>44308</v>
      </c>
      <c r="B1657">
        <v>1050</v>
      </c>
    </row>
    <row r="1658" spans="1:2" x14ac:dyDescent="0.35">
      <c r="A1658" s="1">
        <v>44308</v>
      </c>
      <c r="B1658">
        <v>250</v>
      </c>
    </row>
    <row r="1659" spans="1:2" x14ac:dyDescent="0.35">
      <c r="A1659" s="1">
        <v>44328</v>
      </c>
      <c r="B1659">
        <v>1000</v>
      </c>
    </row>
    <row r="1660" spans="1:2" x14ac:dyDescent="0.35">
      <c r="A1660" s="1">
        <v>44328</v>
      </c>
      <c r="B1660">
        <v>775</v>
      </c>
    </row>
    <row r="1661" spans="1:2" x14ac:dyDescent="0.35">
      <c r="A1661" s="1">
        <v>44328</v>
      </c>
      <c r="B1661">
        <v>250</v>
      </c>
    </row>
    <row r="1662" spans="1:2" x14ac:dyDescent="0.35">
      <c r="A1662" s="1">
        <v>44350</v>
      </c>
      <c r="B1662">
        <v>650</v>
      </c>
    </row>
    <row r="1663" spans="1:2" x14ac:dyDescent="0.35">
      <c r="A1663" s="1">
        <v>44350</v>
      </c>
      <c r="B1663">
        <v>1050</v>
      </c>
    </row>
    <row r="1664" spans="1:2" x14ac:dyDescent="0.35">
      <c r="A1664" s="1">
        <v>44350</v>
      </c>
      <c r="B1664">
        <v>1050</v>
      </c>
    </row>
    <row r="1665" spans="1:2" x14ac:dyDescent="0.35">
      <c r="A1665" s="1">
        <v>44350</v>
      </c>
      <c r="B1665">
        <v>900</v>
      </c>
    </row>
    <row r="1666" spans="1:2" x14ac:dyDescent="0.35">
      <c r="A1666" s="1">
        <v>44350</v>
      </c>
      <c r="B1666">
        <v>100</v>
      </c>
    </row>
    <row r="1667" spans="1:2" x14ac:dyDescent="0.35">
      <c r="A1667" s="1">
        <v>44350</v>
      </c>
      <c r="B1667">
        <v>200</v>
      </c>
    </row>
    <row r="1668" spans="1:2" x14ac:dyDescent="0.35">
      <c r="A1668" s="1">
        <v>44350</v>
      </c>
      <c r="B1668">
        <v>125</v>
      </c>
    </row>
    <row r="1669" spans="1:2" x14ac:dyDescent="0.35">
      <c r="A1669" s="1">
        <v>44355</v>
      </c>
      <c r="B1669">
        <v>675</v>
      </c>
    </row>
    <row r="1670" spans="1:2" x14ac:dyDescent="0.35">
      <c r="A1670" s="1">
        <v>44355</v>
      </c>
      <c r="B1670">
        <v>1100</v>
      </c>
    </row>
    <row r="1671" spans="1:2" x14ac:dyDescent="0.35">
      <c r="A1671" s="1">
        <v>44369</v>
      </c>
      <c r="B1671">
        <v>1050</v>
      </c>
    </row>
    <row r="1672" spans="1:2" x14ac:dyDescent="0.35">
      <c r="A1672" s="1">
        <v>44369</v>
      </c>
      <c r="B1672">
        <v>800</v>
      </c>
    </row>
    <row r="1673" spans="1:2" x14ac:dyDescent="0.35">
      <c r="A1673" s="1">
        <v>44370</v>
      </c>
      <c r="B1673">
        <v>600</v>
      </c>
    </row>
    <row r="1674" spans="1:2" x14ac:dyDescent="0.35">
      <c r="A1674" s="1">
        <v>44370</v>
      </c>
      <c r="B1674">
        <v>700</v>
      </c>
    </row>
    <row r="1675" spans="1:2" x14ac:dyDescent="0.35">
      <c r="A1675" s="1">
        <v>44370</v>
      </c>
      <c r="B1675">
        <v>-250</v>
      </c>
    </row>
    <row r="1676" spans="1:2" x14ac:dyDescent="0.35">
      <c r="A1676" s="1">
        <v>44370</v>
      </c>
      <c r="B1676">
        <v>50</v>
      </c>
    </row>
    <row r="1677" spans="1:2" x14ac:dyDescent="0.35">
      <c r="A1677" s="1">
        <v>44370</v>
      </c>
      <c r="B1677">
        <v>975</v>
      </c>
    </row>
    <row r="1678" spans="1:2" x14ac:dyDescent="0.35">
      <c r="A1678" s="1">
        <v>44371</v>
      </c>
      <c r="B1678">
        <v>100</v>
      </c>
    </row>
    <row r="1679" spans="1:2" x14ac:dyDescent="0.35">
      <c r="A1679" s="1">
        <v>44385</v>
      </c>
      <c r="B1679">
        <v>1050</v>
      </c>
    </row>
    <row r="1680" spans="1:2" x14ac:dyDescent="0.35">
      <c r="A1680" s="1">
        <v>44385</v>
      </c>
      <c r="B1680">
        <v>900</v>
      </c>
    </row>
    <row r="1681" spans="1:2" x14ac:dyDescent="0.35">
      <c r="A1681" s="1">
        <v>44385</v>
      </c>
      <c r="B1681">
        <v>250</v>
      </c>
    </row>
    <row r="1682" spans="1:2" x14ac:dyDescent="0.35">
      <c r="A1682" s="1">
        <v>44385</v>
      </c>
      <c r="B1682">
        <v>500</v>
      </c>
    </row>
    <row r="1683" spans="1:2" x14ac:dyDescent="0.35">
      <c r="A1683" s="1">
        <v>44385</v>
      </c>
      <c r="B1683">
        <v>1050</v>
      </c>
    </row>
    <row r="1684" spans="1:2" x14ac:dyDescent="0.35">
      <c r="A1684" s="1">
        <v>44385</v>
      </c>
      <c r="B1684">
        <v>1050</v>
      </c>
    </row>
    <row r="1685" spans="1:2" x14ac:dyDescent="0.35">
      <c r="A1685" s="1">
        <v>44385</v>
      </c>
      <c r="B1685">
        <v>25</v>
      </c>
    </row>
    <row r="1686" spans="1:2" x14ac:dyDescent="0.35">
      <c r="A1686" s="1">
        <v>44392</v>
      </c>
      <c r="B1686">
        <v>575</v>
      </c>
    </row>
    <row r="1687" spans="1:2" x14ac:dyDescent="0.35">
      <c r="A1687" s="1">
        <v>44392</v>
      </c>
      <c r="B1687">
        <v>500</v>
      </c>
    </row>
    <row r="1688" spans="1:2" x14ac:dyDescent="0.35">
      <c r="A1688" s="1">
        <v>44392</v>
      </c>
      <c r="B1688">
        <v>100</v>
      </c>
    </row>
    <row r="1689" spans="1:2" x14ac:dyDescent="0.35">
      <c r="A1689" s="1">
        <v>44393</v>
      </c>
      <c r="B1689">
        <v>50</v>
      </c>
    </row>
    <row r="1690" spans="1:2" x14ac:dyDescent="0.35">
      <c r="A1690" s="1">
        <v>44403</v>
      </c>
      <c r="B1690">
        <v>1300</v>
      </c>
    </row>
    <row r="1691" spans="1:2" x14ac:dyDescent="0.35">
      <c r="A1691" s="1">
        <v>44403</v>
      </c>
      <c r="B1691">
        <v>1050</v>
      </c>
    </row>
    <row r="1692" spans="1:2" x14ac:dyDescent="0.35">
      <c r="A1692" s="1">
        <v>44432</v>
      </c>
      <c r="B1692">
        <v>125</v>
      </c>
    </row>
    <row r="1693" spans="1:2" x14ac:dyDescent="0.35">
      <c r="A1693" s="1">
        <v>44432</v>
      </c>
      <c r="B1693">
        <v>250</v>
      </c>
    </row>
    <row r="1694" spans="1:2" x14ac:dyDescent="0.35">
      <c r="A1694" s="1">
        <v>44432</v>
      </c>
      <c r="B1694">
        <v>1050</v>
      </c>
    </row>
    <row r="1695" spans="1:2" x14ac:dyDescent="0.35">
      <c r="A1695" s="1">
        <v>44432</v>
      </c>
      <c r="B1695">
        <v>1050</v>
      </c>
    </row>
    <row r="1696" spans="1:2" x14ac:dyDescent="0.35">
      <c r="A1696" s="1">
        <v>44432</v>
      </c>
      <c r="B1696">
        <v>1050</v>
      </c>
    </row>
    <row r="1697" spans="1:2" x14ac:dyDescent="0.35">
      <c r="A1697" s="1">
        <v>44432</v>
      </c>
      <c r="B1697">
        <v>200</v>
      </c>
    </row>
    <row r="1698" spans="1:2" x14ac:dyDescent="0.35">
      <c r="A1698" s="1">
        <v>44432</v>
      </c>
      <c r="B1698">
        <v>175</v>
      </c>
    </row>
    <row r="1699" spans="1:2" x14ac:dyDescent="0.35">
      <c r="A1699" s="1">
        <v>44432</v>
      </c>
      <c r="B1699">
        <v>500</v>
      </c>
    </row>
    <row r="1700" spans="1:2" x14ac:dyDescent="0.35">
      <c r="A1700" s="1">
        <v>44432</v>
      </c>
      <c r="B1700">
        <v>400</v>
      </c>
    </row>
    <row r="1701" spans="1:2" x14ac:dyDescent="0.35">
      <c r="A1701" s="1">
        <v>44432</v>
      </c>
      <c r="B1701">
        <v>25</v>
      </c>
    </row>
    <row r="1702" spans="1:2" x14ac:dyDescent="0.35">
      <c r="A1702" s="1">
        <v>44432</v>
      </c>
      <c r="B1702">
        <v>100</v>
      </c>
    </row>
    <row r="1703" spans="1:2" x14ac:dyDescent="0.35">
      <c r="A1703" s="1">
        <v>44433</v>
      </c>
      <c r="B1703">
        <v>50</v>
      </c>
    </row>
    <row r="1704" spans="1:2" x14ac:dyDescent="0.35">
      <c r="A1704" s="1">
        <v>44433</v>
      </c>
      <c r="B1704">
        <v>200</v>
      </c>
    </row>
    <row r="1705" spans="1:2" x14ac:dyDescent="0.35">
      <c r="A1705" s="1">
        <v>44446</v>
      </c>
      <c r="B1705">
        <v>250</v>
      </c>
    </row>
    <row r="1706" spans="1:2" x14ac:dyDescent="0.35">
      <c r="A1706" s="1">
        <v>44446</v>
      </c>
      <c r="B1706">
        <v>450</v>
      </c>
    </row>
    <row r="1707" spans="1:2" x14ac:dyDescent="0.35">
      <c r="A1707" s="1">
        <v>44446</v>
      </c>
      <c r="B1707">
        <v>1050</v>
      </c>
    </row>
    <row r="1708" spans="1:2" x14ac:dyDescent="0.35">
      <c r="A1708" s="1">
        <v>44446</v>
      </c>
      <c r="B1708">
        <v>250</v>
      </c>
    </row>
    <row r="1709" spans="1:2" x14ac:dyDescent="0.35">
      <c r="A1709" s="1">
        <v>44446</v>
      </c>
      <c r="B1709">
        <v>450</v>
      </c>
    </row>
    <row r="1710" spans="1:2" x14ac:dyDescent="0.35">
      <c r="A1710" s="1">
        <v>44446</v>
      </c>
      <c r="B1710">
        <v>300</v>
      </c>
    </row>
    <row r="1711" spans="1:2" x14ac:dyDescent="0.35">
      <c r="A1711" s="1">
        <v>44446</v>
      </c>
      <c r="B1711">
        <v>250</v>
      </c>
    </row>
    <row r="1712" spans="1:2" x14ac:dyDescent="0.35">
      <c r="A1712" s="1">
        <v>44459</v>
      </c>
      <c r="B1712">
        <v>1400</v>
      </c>
    </row>
    <row r="1713" spans="1:2" x14ac:dyDescent="0.35">
      <c r="A1713" s="1">
        <v>44459</v>
      </c>
      <c r="B1713">
        <v>500</v>
      </c>
    </row>
    <row r="1714" spans="1:2" x14ac:dyDescent="0.35">
      <c r="A1714" s="1">
        <v>44468</v>
      </c>
      <c r="B1714">
        <v>1050</v>
      </c>
    </row>
    <row r="1715" spans="1:2" x14ac:dyDescent="0.35">
      <c r="A1715" s="1">
        <v>44468</v>
      </c>
      <c r="B1715">
        <v>1050</v>
      </c>
    </row>
    <row r="1716" spans="1:2" x14ac:dyDescent="0.35">
      <c r="A1716" s="1">
        <v>44468</v>
      </c>
      <c r="B1716">
        <v>1650</v>
      </c>
    </row>
    <row r="1717" spans="1:2" x14ac:dyDescent="0.35">
      <c r="A1717" s="1">
        <v>44468</v>
      </c>
      <c r="B1717">
        <v>125</v>
      </c>
    </row>
    <row r="1718" spans="1:2" x14ac:dyDescent="0.35">
      <c r="A1718" s="1">
        <v>44468</v>
      </c>
      <c r="B1718">
        <v>250</v>
      </c>
    </row>
    <row r="1719" spans="1:2" x14ac:dyDescent="0.35">
      <c r="A1719" s="1">
        <v>44480</v>
      </c>
      <c r="B1719">
        <v>1050</v>
      </c>
    </row>
    <row r="1720" spans="1:2" x14ac:dyDescent="0.35">
      <c r="A1720" s="1">
        <v>44480</v>
      </c>
      <c r="B1720">
        <v>1050</v>
      </c>
    </row>
    <row r="1721" spans="1:2" x14ac:dyDescent="0.35">
      <c r="A1721" s="1">
        <v>44494</v>
      </c>
      <c r="B1721">
        <v>2100</v>
      </c>
    </row>
    <row r="1722" spans="1:2" x14ac:dyDescent="0.35">
      <c r="A1722" s="1">
        <v>44494</v>
      </c>
      <c r="B1722">
        <v>1550</v>
      </c>
    </row>
    <row r="1723" spans="1:2" x14ac:dyDescent="0.35">
      <c r="A1723" s="1">
        <v>44494</v>
      </c>
      <c r="B1723">
        <v>1050</v>
      </c>
    </row>
    <row r="1724" spans="1:2" x14ac:dyDescent="0.35">
      <c r="A1724" s="1">
        <v>44496</v>
      </c>
      <c r="B1724">
        <v>1050</v>
      </c>
    </row>
    <row r="1725" spans="1:2" x14ac:dyDescent="0.35">
      <c r="A1725" s="1">
        <v>44496</v>
      </c>
      <c r="B1725">
        <v>1050</v>
      </c>
    </row>
    <row r="1726" spans="1:2" x14ac:dyDescent="0.35">
      <c r="A1726" s="1">
        <v>44512</v>
      </c>
      <c r="B1726">
        <v>1050</v>
      </c>
    </row>
    <row r="1727" spans="1:2" x14ac:dyDescent="0.35">
      <c r="A1727" s="1">
        <v>44512</v>
      </c>
      <c r="B1727">
        <v>1050</v>
      </c>
    </row>
    <row r="1728" spans="1:2" x14ac:dyDescent="0.35">
      <c r="A1728" s="1">
        <v>44519</v>
      </c>
      <c r="B1728">
        <v>150</v>
      </c>
    </row>
    <row r="1729" spans="1:2" x14ac:dyDescent="0.35">
      <c r="A1729" s="1">
        <v>44543</v>
      </c>
      <c r="B1729">
        <v>1600</v>
      </c>
    </row>
    <row r="1730" spans="1:2" x14ac:dyDescent="0.35">
      <c r="A1730" s="1">
        <v>44543</v>
      </c>
      <c r="B1730">
        <v>1050</v>
      </c>
    </row>
    <row r="1731" spans="1:2" x14ac:dyDescent="0.35">
      <c r="A1731" s="1">
        <v>44557</v>
      </c>
      <c r="B1731">
        <v>250</v>
      </c>
    </row>
    <row r="1732" spans="1:2" x14ac:dyDescent="0.35">
      <c r="A1732" s="1">
        <v>44557</v>
      </c>
      <c r="B1732">
        <v>1050</v>
      </c>
    </row>
    <row r="1733" spans="1:2" x14ac:dyDescent="0.35">
      <c r="A1733" s="1">
        <v>44557</v>
      </c>
      <c r="B1733">
        <v>25</v>
      </c>
    </row>
    <row r="1734" spans="1:2" x14ac:dyDescent="0.35">
      <c r="A1734" s="1">
        <v>44557</v>
      </c>
      <c r="B1734">
        <v>250</v>
      </c>
    </row>
    <row r="1735" spans="1:2" x14ac:dyDescent="0.35">
      <c r="A1735" s="1">
        <v>44557</v>
      </c>
      <c r="B1735">
        <v>425</v>
      </c>
    </row>
    <row r="1736" spans="1:2" x14ac:dyDescent="0.35">
      <c r="A1736" s="1">
        <v>44557</v>
      </c>
      <c r="B1736">
        <v>250</v>
      </c>
    </row>
    <row r="1737" spans="1:2" x14ac:dyDescent="0.35">
      <c r="A1737" s="1">
        <v>44557</v>
      </c>
      <c r="B1737">
        <v>200</v>
      </c>
    </row>
    <row r="1738" spans="1:2" x14ac:dyDescent="0.35">
      <c r="A1738" s="1">
        <v>44561</v>
      </c>
      <c r="B1738">
        <v>4275</v>
      </c>
    </row>
    <row r="1739" spans="1:2" x14ac:dyDescent="0.35">
      <c r="A1739" s="1">
        <v>44561</v>
      </c>
      <c r="B1739">
        <v>2100</v>
      </c>
    </row>
    <row r="1740" spans="1:2" x14ac:dyDescent="0.35">
      <c r="A1740" s="1">
        <v>44561</v>
      </c>
      <c r="B1740">
        <v>2100</v>
      </c>
    </row>
    <row r="1741" spans="1:2" x14ac:dyDescent="0.35">
      <c r="A1741" s="1">
        <v>44561</v>
      </c>
      <c r="B1741">
        <v>3150</v>
      </c>
    </row>
    <row r="1742" spans="1:2" x14ac:dyDescent="0.35">
      <c r="A1742" s="1">
        <v>44561</v>
      </c>
      <c r="B1742">
        <v>2100</v>
      </c>
    </row>
    <row r="1743" spans="1:2" x14ac:dyDescent="0.35">
      <c r="A1743" s="1">
        <v>44561</v>
      </c>
      <c r="B1743">
        <v>5250</v>
      </c>
    </row>
    <row r="1744" spans="1:2" x14ac:dyDescent="0.35">
      <c r="A1744" s="1">
        <v>44561</v>
      </c>
      <c r="B1744">
        <v>6300</v>
      </c>
    </row>
    <row r="1746" spans="1:2" x14ac:dyDescent="0.35">
      <c r="A1746" s="1" t="s">
        <v>63</v>
      </c>
      <c r="B1746">
        <f>SUM(B2:B1744)</f>
        <v>1045425</v>
      </c>
    </row>
    <row r="1747" spans="1:2" x14ac:dyDescent="0.35">
      <c r="A1747" s="1" t="s">
        <v>64</v>
      </c>
      <c r="B1747">
        <f>_xlfn.DAYS("31.12.2021","1.1.2011")</f>
        <v>4017</v>
      </c>
    </row>
    <row r="1748" spans="1:2" x14ac:dyDescent="0.35">
      <c r="A1748" s="1" t="s">
        <v>65</v>
      </c>
      <c r="B1748" s="2">
        <f>(B1746/B1747)*4.101</f>
        <v>1067.2860156833458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B0104-41B1-456D-8BFD-26A4AEB8ECB6}">
  <dimension ref="A1:C37"/>
  <sheetViews>
    <sheetView workbookViewId="0">
      <selection activeCell="C1" sqref="C1"/>
    </sheetView>
  </sheetViews>
  <sheetFormatPr defaultRowHeight="14.5" x14ac:dyDescent="0.35"/>
  <cols>
    <col min="3" max="3" width="12" bestFit="1" customWidth="1"/>
  </cols>
  <sheetData>
    <row r="1" spans="1:3" x14ac:dyDescent="0.35">
      <c r="A1" t="s">
        <v>16</v>
      </c>
      <c r="B1" t="s">
        <v>17</v>
      </c>
      <c r="C1" t="s">
        <v>164</v>
      </c>
    </row>
    <row r="2" spans="1:3" x14ac:dyDescent="0.35">
      <c r="A2" s="2">
        <v>2012</v>
      </c>
      <c r="B2" t="s">
        <v>14</v>
      </c>
      <c r="C2">
        <v>0</v>
      </c>
    </row>
    <row r="3" spans="1:3" x14ac:dyDescent="0.35">
      <c r="B3" t="s">
        <v>13</v>
      </c>
      <c r="C3">
        <v>700</v>
      </c>
    </row>
    <row r="4" spans="1:3" x14ac:dyDescent="0.35">
      <c r="A4" s="2"/>
      <c r="B4" t="s">
        <v>3</v>
      </c>
      <c r="C4">
        <v>3325</v>
      </c>
    </row>
    <row r="5" spans="1:3" x14ac:dyDescent="0.35">
      <c r="B5" t="s">
        <v>4</v>
      </c>
      <c r="C5">
        <v>-25</v>
      </c>
    </row>
    <row r="6" spans="1:3" x14ac:dyDescent="0.35">
      <c r="A6" s="2"/>
      <c r="B6" t="s">
        <v>5</v>
      </c>
      <c r="C6">
        <v>475</v>
      </c>
    </row>
    <row r="7" spans="1:3" x14ac:dyDescent="0.35">
      <c r="A7" s="2"/>
      <c r="B7" t="s">
        <v>6</v>
      </c>
      <c r="C7">
        <v>0</v>
      </c>
    </row>
    <row r="8" spans="1:3" x14ac:dyDescent="0.35">
      <c r="B8" t="s">
        <v>7</v>
      </c>
      <c r="C8">
        <v>4400</v>
      </c>
    </row>
    <row r="9" spans="1:3" x14ac:dyDescent="0.35">
      <c r="A9" s="2"/>
      <c r="B9" t="s">
        <v>8</v>
      </c>
      <c r="C9">
        <v>5725</v>
      </c>
    </row>
    <row r="10" spans="1:3" x14ac:dyDescent="0.35">
      <c r="B10" t="s">
        <v>9</v>
      </c>
      <c r="C10">
        <v>7600</v>
      </c>
    </row>
    <row r="11" spans="1:3" x14ac:dyDescent="0.35">
      <c r="A11" s="2"/>
      <c r="B11" t="s">
        <v>10</v>
      </c>
      <c r="C11">
        <v>150</v>
      </c>
    </row>
    <row r="12" spans="1:3" x14ac:dyDescent="0.35">
      <c r="A12" s="2"/>
      <c r="B12" t="s">
        <v>11</v>
      </c>
      <c r="C12">
        <v>7400</v>
      </c>
    </row>
    <row r="13" spans="1:3" x14ac:dyDescent="0.35">
      <c r="B13" t="s">
        <v>12</v>
      </c>
      <c r="C13">
        <v>58675</v>
      </c>
    </row>
    <row r="14" spans="1:3" x14ac:dyDescent="0.35">
      <c r="A14">
        <v>2013</v>
      </c>
      <c r="B14" t="s">
        <v>14</v>
      </c>
      <c r="C14">
        <v>0</v>
      </c>
    </row>
    <row r="15" spans="1:3" x14ac:dyDescent="0.35">
      <c r="B15" t="s">
        <v>13</v>
      </c>
      <c r="C15">
        <v>975</v>
      </c>
    </row>
    <row r="16" spans="1:3" x14ac:dyDescent="0.35">
      <c r="B16" t="s">
        <v>3</v>
      </c>
      <c r="C16">
        <v>300</v>
      </c>
    </row>
    <row r="17" spans="1:3" x14ac:dyDescent="0.35">
      <c r="B17" t="s">
        <v>4</v>
      </c>
      <c r="C17">
        <v>7450</v>
      </c>
    </row>
    <row r="18" spans="1:3" x14ac:dyDescent="0.35">
      <c r="B18" t="s">
        <v>5</v>
      </c>
      <c r="C18">
        <v>3200</v>
      </c>
    </row>
    <row r="19" spans="1:3" x14ac:dyDescent="0.35">
      <c r="B19" t="s">
        <v>6</v>
      </c>
      <c r="C19">
        <v>10125</v>
      </c>
    </row>
    <row r="20" spans="1:3" x14ac:dyDescent="0.35">
      <c r="B20" t="s">
        <v>7</v>
      </c>
      <c r="C20">
        <v>0</v>
      </c>
    </row>
    <row r="21" spans="1:3" x14ac:dyDescent="0.35">
      <c r="B21" t="s">
        <v>8</v>
      </c>
      <c r="C21">
        <v>0</v>
      </c>
    </row>
    <row r="22" spans="1:3" x14ac:dyDescent="0.35">
      <c r="B22" t="s">
        <v>9</v>
      </c>
      <c r="C22">
        <f>2125-475</f>
        <v>1650</v>
      </c>
    </row>
    <row r="23" spans="1:3" x14ac:dyDescent="0.35">
      <c r="B23" t="s">
        <v>10</v>
      </c>
      <c r="C23">
        <v>1750</v>
      </c>
    </row>
    <row r="24" spans="1:3" x14ac:dyDescent="0.35">
      <c r="B24" t="s">
        <v>11</v>
      </c>
      <c r="C24">
        <v>25</v>
      </c>
    </row>
    <row r="25" spans="1:3" x14ac:dyDescent="0.35">
      <c r="B25" t="s">
        <v>12</v>
      </c>
      <c r="C25">
        <v>23050</v>
      </c>
    </row>
    <row r="26" spans="1:3" x14ac:dyDescent="0.35">
      <c r="A26">
        <v>2014</v>
      </c>
      <c r="B26" t="s">
        <v>14</v>
      </c>
      <c r="C26">
        <v>0</v>
      </c>
    </row>
    <row r="27" spans="1:3" x14ac:dyDescent="0.35">
      <c r="B27" t="s">
        <v>13</v>
      </c>
      <c r="C27">
        <v>0</v>
      </c>
    </row>
    <row r="28" spans="1:3" x14ac:dyDescent="0.35">
      <c r="B28" t="s">
        <v>3</v>
      </c>
      <c r="C28">
        <v>0</v>
      </c>
    </row>
    <row r="29" spans="1:3" x14ac:dyDescent="0.35">
      <c r="B29" t="s">
        <v>4</v>
      </c>
      <c r="C29">
        <v>300</v>
      </c>
    </row>
    <row r="30" spans="1:3" x14ac:dyDescent="0.35">
      <c r="B30" t="s">
        <v>5</v>
      </c>
      <c r="C30">
        <v>0</v>
      </c>
    </row>
    <row r="31" spans="1:3" x14ac:dyDescent="0.35">
      <c r="B31" t="s">
        <v>6</v>
      </c>
      <c r="C31">
        <v>0</v>
      </c>
    </row>
    <row r="32" spans="1:3" x14ac:dyDescent="0.35">
      <c r="B32" t="s">
        <v>7</v>
      </c>
      <c r="C32">
        <v>100</v>
      </c>
    </row>
    <row r="33" spans="2:3" x14ac:dyDescent="0.35">
      <c r="B33" t="s">
        <v>8</v>
      </c>
      <c r="C33">
        <v>700</v>
      </c>
    </row>
    <row r="34" spans="2:3" x14ac:dyDescent="0.35">
      <c r="B34" t="s">
        <v>9</v>
      </c>
      <c r="C34">
        <v>0</v>
      </c>
    </row>
    <row r="35" spans="2:3" x14ac:dyDescent="0.35">
      <c r="B35" t="s">
        <v>10</v>
      </c>
      <c r="C35">
        <v>1650</v>
      </c>
    </row>
    <row r="36" spans="2:3" x14ac:dyDescent="0.35">
      <c r="B36" t="s">
        <v>11</v>
      </c>
      <c r="C36">
        <v>7775</v>
      </c>
    </row>
    <row r="37" spans="2:3" x14ac:dyDescent="0.35">
      <c r="B37" t="s">
        <v>12</v>
      </c>
      <c r="C37">
        <v>56375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44496-090B-45EE-A5DD-5014E42BE412}">
  <dimension ref="A1:H61"/>
  <sheetViews>
    <sheetView workbookViewId="0">
      <selection activeCell="C1" sqref="C1"/>
    </sheetView>
  </sheetViews>
  <sheetFormatPr defaultRowHeight="14.5" x14ac:dyDescent="0.35"/>
  <cols>
    <col min="2" max="2" width="12.36328125" bestFit="1" customWidth="1"/>
    <col min="3" max="3" width="14.453125" bestFit="1" customWidth="1"/>
  </cols>
  <sheetData>
    <row r="1" spans="1:3" x14ac:dyDescent="0.35">
      <c r="A1" t="s">
        <v>16</v>
      </c>
      <c r="B1" t="s">
        <v>17</v>
      </c>
      <c r="C1" t="s">
        <v>164</v>
      </c>
    </row>
    <row r="2" spans="1:3" x14ac:dyDescent="0.35">
      <c r="A2">
        <v>2017</v>
      </c>
      <c r="B2" t="s">
        <v>14</v>
      </c>
      <c r="C2">
        <v>5800</v>
      </c>
    </row>
    <row r="3" spans="1:3" x14ac:dyDescent="0.35">
      <c r="B3" t="s">
        <v>13</v>
      </c>
      <c r="C3">
        <v>0</v>
      </c>
    </row>
    <row r="4" spans="1:3" x14ac:dyDescent="0.35">
      <c r="B4" t="s">
        <v>3</v>
      </c>
      <c r="C4">
        <v>2850</v>
      </c>
    </row>
    <row r="5" spans="1:3" x14ac:dyDescent="0.35">
      <c r="B5" t="s">
        <v>4</v>
      </c>
      <c r="C5">
        <v>4525</v>
      </c>
    </row>
    <row r="6" spans="1:3" x14ac:dyDescent="0.35">
      <c r="B6" t="s">
        <v>5</v>
      </c>
      <c r="C6">
        <v>5950</v>
      </c>
    </row>
    <row r="7" spans="1:3" x14ac:dyDescent="0.35">
      <c r="B7" t="s">
        <v>6</v>
      </c>
      <c r="C7">
        <v>12175</v>
      </c>
    </row>
    <row r="8" spans="1:3" x14ac:dyDescent="0.35">
      <c r="B8" t="s">
        <v>7</v>
      </c>
      <c r="C8">
        <v>13125</v>
      </c>
    </row>
    <row r="9" spans="1:3" x14ac:dyDescent="0.35">
      <c r="B9" t="s">
        <v>8</v>
      </c>
      <c r="C9">
        <v>8950</v>
      </c>
    </row>
    <row r="10" spans="1:3" x14ac:dyDescent="0.35">
      <c r="B10" t="s">
        <v>9</v>
      </c>
      <c r="C10">
        <v>16800</v>
      </c>
    </row>
    <row r="11" spans="1:3" x14ac:dyDescent="0.35">
      <c r="B11" t="s">
        <v>10</v>
      </c>
      <c r="C11">
        <v>4525</v>
      </c>
    </row>
    <row r="12" spans="1:3" x14ac:dyDescent="0.35">
      <c r="B12" t="s">
        <v>11</v>
      </c>
      <c r="C12">
        <v>25025</v>
      </c>
    </row>
    <row r="13" spans="1:3" x14ac:dyDescent="0.35">
      <c r="B13" t="s">
        <v>12</v>
      </c>
      <c r="C13">
        <v>13050</v>
      </c>
    </row>
    <row r="14" spans="1:3" x14ac:dyDescent="0.35">
      <c r="A14">
        <v>2018</v>
      </c>
      <c r="B14" t="s">
        <v>14</v>
      </c>
      <c r="C14">
        <v>0</v>
      </c>
    </row>
    <row r="15" spans="1:3" x14ac:dyDescent="0.35">
      <c r="B15" t="s">
        <v>13</v>
      </c>
      <c r="C15">
        <v>0</v>
      </c>
    </row>
    <row r="16" spans="1:3" x14ac:dyDescent="0.35">
      <c r="B16" t="s">
        <v>3</v>
      </c>
      <c r="C16">
        <v>6500</v>
      </c>
    </row>
    <row r="17" spans="1:8" x14ac:dyDescent="0.35">
      <c r="B17" t="s">
        <v>4</v>
      </c>
      <c r="C17">
        <v>10500</v>
      </c>
    </row>
    <row r="18" spans="1:8" x14ac:dyDescent="0.35">
      <c r="B18" t="s">
        <v>5</v>
      </c>
      <c r="C18">
        <v>11975</v>
      </c>
    </row>
    <row r="19" spans="1:8" x14ac:dyDescent="0.35">
      <c r="B19" t="s">
        <v>6</v>
      </c>
      <c r="C19">
        <v>13000</v>
      </c>
    </row>
    <row r="20" spans="1:8" x14ac:dyDescent="0.35">
      <c r="B20" t="s">
        <v>7</v>
      </c>
      <c r="C20">
        <v>6775</v>
      </c>
    </row>
    <row r="21" spans="1:8" x14ac:dyDescent="0.35">
      <c r="B21" t="s">
        <v>8</v>
      </c>
      <c r="C21">
        <v>3400</v>
      </c>
    </row>
    <row r="22" spans="1:8" x14ac:dyDescent="0.35">
      <c r="B22" t="s">
        <v>9</v>
      </c>
      <c r="C22">
        <v>6750</v>
      </c>
    </row>
    <row r="23" spans="1:8" x14ac:dyDescent="0.35">
      <c r="B23" t="s">
        <v>10</v>
      </c>
      <c r="C23">
        <v>14500</v>
      </c>
    </row>
    <row r="24" spans="1:8" x14ac:dyDescent="0.35">
      <c r="B24" t="s">
        <v>11</v>
      </c>
      <c r="C24">
        <v>9025</v>
      </c>
      <c r="F24" t="s">
        <v>16</v>
      </c>
      <c r="G24" t="s">
        <v>17</v>
      </c>
      <c r="H24" t="s">
        <v>164</v>
      </c>
    </row>
    <row r="25" spans="1:8" x14ac:dyDescent="0.35">
      <c r="B25" t="s">
        <v>12</v>
      </c>
      <c r="C25">
        <v>14550</v>
      </c>
      <c r="F25">
        <v>2017</v>
      </c>
      <c r="G25" t="s">
        <v>14</v>
      </c>
      <c r="H25">
        <v>5800</v>
      </c>
    </row>
    <row r="26" spans="1:8" x14ac:dyDescent="0.35">
      <c r="A26">
        <v>2019</v>
      </c>
      <c r="B26" t="s">
        <v>14</v>
      </c>
      <c r="C26">
        <v>0</v>
      </c>
      <c r="G26" t="s">
        <v>13</v>
      </c>
      <c r="H26">
        <v>0</v>
      </c>
    </row>
    <row r="27" spans="1:8" x14ac:dyDescent="0.35">
      <c r="B27" t="s">
        <v>13</v>
      </c>
      <c r="C27">
        <v>5950</v>
      </c>
      <c r="F27">
        <v>2018</v>
      </c>
      <c r="G27" t="s">
        <v>14</v>
      </c>
      <c r="H27">
        <v>0</v>
      </c>
    </row>
    <row r="28" spans="1:8" x14ac:dyDescent="0.35">
      <c r="B28" t="s">
        <v>3</v>
      </c>
      <c r="C28">
        <v>1050</v>
      </c>
      <c r="G28" t="s">
        <v>13</v>
      </c>
      <c r="H28">
        <v>0</v>
      </c>
    </row>
    <row r="29" spans="1:8" x14ac:dyDescent="0.35">
      <c r="B29" t="s">
        <v>4</v>
      </c>
      <c r="C29">
        <v>9000</v>
      </c>
      <c r="F29">
        <v>2019</v>
      </c>
      <c r="G29" t="s">
        <v>14</v>
      </c>
      <c r="H29">
        <v>0</v>
      </c>
    </row>
    <row r="30" spans="1:8" x14ac:dyDescent="0.35">
      <c r="B30" t="s">
        <v>5</v>
      </c>
      <c r="C30">
        <v>8400</v>
      </c>
      <c r="G30" t="s">
        <v>13</v>
      </c>
      <c r="H30">
        <v>5950</v>
      </c>
    </row>
    <row r="31" spans="1:8" x14ac:dyDescent="0.35">
      <c r="B31" t="s">
        <v>6</v>
      </c>
      <c r="C31">
        <v>12775</v>
      </c>
      <c r="F31">
        <v>2020</v>
      </c>
      <c r="G31" t="s">
        <v>14</v>
      </c>
      <c r="H31">
        <v>0</v>
      </c>
    </row>
    <row r="32" spans="1:8" x14ac:dyDescent="0.35">
      <c r="B32" t="s">
        <v>7</v>
      </c>
      <c r="C32">
        <v>12900</v>
      </c>
      <c r="G32" t="s">
        <v>13</v>
      </c>
      <c r="H32">
        <v>13750</v>
      </c>
    </row>
    <row r="33" spans="1:8" x14ac:dyDescent="0.35">
      <c r="B33" t="s">
        <v>8</v>
      </c>
      <c r="C33">
        <v>7100</v>
      </c>
      <c r="F33">
        <v>2021</v>
      </c>
      <c r="G33" t="s">
        <v>14</v>
      </c>
      <c r="H33">
        <v>0</v>
      </c>
    </row>
    <row r="34" spans="1:8" x14ac:dyDescent="0.35">
      <c r="B34" t="s">
        <v>9</v>
      </c>
      <c r="C34">
        <v>12725</v>
      </c>
      <c r="G34" t="s">
        <v>13</v>
      </c>
      <c r="H34">
        <v>0</v>
      </c>
    </row>
    <row r="35" spans="1:8" x14ac:dyDescent="0.35">
      <c r="B35" t="s">
        <v>10</v>
      </c>
      <c r="C35">
        <v>1950</v>
      </c>
    </row>
    <row r="36" spans="1:8" x14ac:dyDescent="0.35">
      <c r="B36" t="s">
        <v>11</v>
      </c>
      <c r="C36">
        <v>13350</v>
      </c>
    </row>
    <row r="37" spans="1:8" x14ac:dyDescent="0.35">
      <c r="B37" t="s">
        <v>12</v>
      </c>
      <c r="C37">
        <v>18825</v>
      </c>
    </row>
    <row r="38" spans="1:8" x14ac:dyDescent="0.35">
      <c r="A38">
        <v>2020</v>
      </c>
      <c r="B38" t="s">
        <v>14</v>
      </c>
      <c r="C38">
        <v>0</v>
      </c>
    </row>
    <row r="39" spans="1:8" x14ac:dyDescent="0.35">
      <c r="B39" t="s">
        <v>13</v>
      </c>
      <c r="C39">
        <v>13750</v>
      </c>
    </row>
    <row r="40" spans="1:8" x14ac:dyDescent="0.35">
      <c r="B40" t="s">
        <v>3</v>
      </c>
      <c r="C40">
        <v>13300</v>
      </c>
    </row>
    <row r="41" spans="1:8" x14ac:dyDescent="0.35">
      <c r="B41" t="s">
        <v>4</v>
      </c>
      <c r="C41">
        <v>14925</v>
      </c>
    </row>
    <row r="42" spans="1:8" x14ac:dyDescent="0.35">
      <c r="B42" t="s">
        <v>5</v>
      </c>
      <c r="C42">
        <v>14625</v>
      </c>
    </row>
    <row r="43" spans="1:8" x14ac:dyDescent="0.35">
      <c r="B43" t="s">
        <v>6</v>
      </c>
      <c r="C43">
        <v>16350</v>
      </c>
    </row>
    <row r="44" spans="1:8" x14ac:dyDescent="0.35">
      <c r="B44" t="s">
        <v>7</v>
      </c>
      <c r="C44">
        <v>20700</v>
      </c>
    </row>
    <row r="45" spans="1:8" x14ac:dyDescent="0.35">
      <c r="B45" t="s">
        <v>8</v>
      </c>
      <c r="C45">
        <v>15575</v>
      </c>
    </row>
    <row r="46" spans="1:8" x14ac:dyDescent="0.35">
      <c r="B46" t="s">
        <v>9</v>
      </c>
      <c r="C46">
        <v>24750</v>
      </c>
    </row>
    <row r="47" spans="1:8" x14ac:dyDescent="0.35">
      <c r="B47" t="s">
        <v>10</v>
      </c>
      <c r="C47">
        <v>13875</v>
      </c>
    </row>
    <row r="48" spans="1:8" x14ac:dyDescent="0.35">
      <c r="B48" t="s">
        <v>11</v>
      </c>
      <c r="C48">
        <v>14875</v>
      </c>
    </row>
    <row r="49" spans="1:3" x14ac:dyDescent="0.35">
      <c r="B49" t="s">
        <v>12</v>
      </c>
      <c r="C49">
        <v>9250</v>
      </c>
    </row>
    <row r="50" spans="1:3" x14ac:dyDescent="0.35">
      <c r="A50">
        <v>2021</v>
      </c>
      <c r="B50" t="s">
        <v>14</v>
      </c>
      <c r="C50">
        <v>0</v>
      </c>
    </row>
    <row r="51" spans="1:3" x14ac:dyDescent="0.35">
      <c r="B51" t="s">
        <v>13</v>
      </c>
      <c r="C51">
        <v>0</v>
      </c>
    </row>
    <row r="52" spans="1:3" x14ac:dyDescent="0.35">
      <c r="B52" t="s">
        <v>3</v>
      </c>
      <c r="C52">
        <v>7600</v>
      </c>
    </row>
    <row r="53" spans="1:3" x14ac:dyDescent="0.35">
      <c r="B53" t="s">
        <v>4</v>
      </c>
      <c r="C53">
        <v>18925</v>
      </c>
    </row>
    <row r="54" spans="1:3" x14ac:dyDescent="0.35">
      <c r="B54" t="s">
        <v>5</v>
      </c>
      <c r="C54">
        <v>5000</v>
      </c>
    </row>
    <row r="55" spans="1:3" x14ac:dyDescent="0.35">
      <c r="B55" t="s">
        <v>6</v>
      </c>
      <c r="C55">
        <v>12700</v>
      </c>
    </row>
    <row r="56" spans="1:3" x14ac:dyDescent="0.35">
      <c r="B56" t="s">
        <v>7</v>
      </c>
      <c r="C56">
        <v>11225</v>
      </c>
    </row>
    <row r="57" spans="1:3" x14ac:dyDescent="0.35">
      <c r="B57" t="s">
        <v>8</v>
      </c>
      <c r="C57">
        <v>8000</v>
      </c>
    </row>
    <row r="58" spans="1:3" x14ac:dyDescent="0.35">
      <c r="B58" t="s">
        <v>9</v>
      </c>
      <c r="C58">
        <v>11850</v>
      </c>
    </row>
    <row r="59" spans="1:3" x14ac:dyDescent="0.35">
      <c r="B59" t="s">
        <v>10</v>
      </c>
      <c r="C59">
        <v>11725</v>
      </c>
    </row>
    <row r="60" spans="1:3" x14ac:dyDescent="0.35">
      <c r="B60" t="s">
        <v>11</v>
      </c>
      <c r="C60">
        <v>5075</v>
      </c>
    </row>
    <row r="61" spans="1:3" x14ac:dyDescent="0.35">
      <c r="B61" t="s">
        <v>12</v>
      </c>
      <c r="C61">
        <v>5100</v>
      </c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5A5B4-C047-4EDC-B5C4-F0375DB9B0E5}">
  <dimension ref="A1:H61"/>
  <sheetViews>
    <sheetView workbookViewId="0">
      <selection activeCell="F1" sqref="F1"/>
    </sheetView>
  </sheetViews>
  <sheetFormatPr defaultRowHeight="14.5" x14ac:dyDescent="0.35"/>
  <cols>
    <col min="3" max="3" width="8.90625" bestFit="1" customWidth="1"/>
    <col min="4" max="4" width="18.1796875" bestFit="1" customWidth="1"/>
    <col min="5" max="5" width="33.7265625" bestFit="1" customWidth="1"/>
    <col min="8" max="8" width="19.6328125" bestFit="1" customWidth="1"/>
  </cols>
  <sheetData>
    <row r="1" spans="1:8" x14ac:dyDescent="0.35">
      <c r="A1" t="s">
        <v>16</v>
      </c>
      <c r="B1" t="s">
        <v>17</v>
      </c>
      <c r="C1" t="s">
        <v>2</v>
      </c>
      <c r="D1" t="s">
        <v>18</v>
      </c>
      <c r="E1" t="s">
        <v>19</v>
      </c>
      <c r="G1" t="s">
        <v>16</v>
      </c>
      <c r="H1" t="s">
        <v>62</v>
      </c>
    </row>
    <row r="2" spans="1:8" x14ac:dyDescent="0.35">
      <c r="A2" s="2">
        <v>2017</v>
      </c>
      <c r="B2" t="s">
        <v>14</v>
      </c>
      <c r="C2">
        <v>5800</v>
      </c>
      <c r="D2">
        <v>22</v>
      </c>
      <c r="E2" s="2">
        <f>(C2/D2)*21</f>
        <v>5536.363636363636</v>
      </c>
      <c r="G2">
        <v>2017</v>
      </c>
      <c r="H2" s="2">
        <f>SUM(E2:E13)</f>
        <v>115075.61559531238</v>
      </c>
    </row>
    <row r="3" spans="1:8" x14ac:dyDescent="0.35">
      <c r="B3" t="s">
        <v>13</v>
      </c>
      <c r="C3">
        <v>0</v>
      </c>
      <c r="D3">
        <v>20</v>
      </c>
      <c r="E3" s="2">
        <f t="shared" ref="E3:E61" si="0">(C3/D3)*21</f>
        <v>0</v>
      </c>
      <c r="G3">
        <v>2018</v>
      </c>
      <c r="H3" s="2">
        <f>SUM(E14:E25)</f>
        <v>99007.527303931769</v>
      </c>
    </row>
    <row r="4" spans="1:8" x14ac:dyDescent="0.35">
      <c r="B4" t="s">
        <v>3</v>
      </c>
      <c r="C4">
        <v>2850</v>
      </c>
      <c r="D4">
        <v>23</v>
      </c>
      <c r="E4" s="2">
        <f t="shared" si="0"/>
        <v>2602.1739130434785</v>
      </c>
      <c r="G4">
        <v>2019</v>
      </c>
      <c r="H4" s="2">
        <f>SUM(E26:E37)</f>
        <v>106395.10167464113</v>
      </c>
    </row>
    <row r="5" spans="1:8" x14ac:dyDescent="0.35">
      <c r="B5" t="s">
        <v>4</v>
      </c>
      <c r="C5">
        <v>4525</v>
      </c>
      <c r="D5">
        <v>18</v>
      </c>
      <c r="E5" s="2">
        <f t="shared" si="0"/>
        <v>5279.166666666667</v>
      </c>
      <c r="G5">
        <v>2020</v>
      </c>
      <c r="H5" s="2">
        <f>SUM(E38:E49)</f>
        <v>173403.33732057418</v>
      </c>
    </row>
    <row r="6" spans="1:8" x14ac:dyDescent="0.35">
      <c r="B6" t="s">
        <v>5</v>
      </c>
      <c r="C6">
        <v>5950</v>
      </c>
      <c r="D6">
        <v>21</v>
      </c>
      <c r="E6" s="2">
        <f t="shared" si="0"/>
        <v>5950</v>
      </c>
      <c r="G6">
        <v>2021</v>
      </c>
      <c r="H6" s="2">
        <f>SUM(E50:E61)</f>
        <v>97460.153162055343</v>
      </c>
    </row>
    <row r="7" spans="1:8" x14ac:dyDescent="0.35">
      <c r="B7" t="s">
        <v>6</v>
      </c>
      <c r="C7">
        <v>12175</v>
      </c>
      <c r="D7">
        <v>22</v>
      </c>
      <c r="E7" s="2">
        <f t="shared" si="0"/>
        <v>11621.590909090908</v>
      </c>
    </row>
    <row r="8" spans="1:8" x14ac:dyDescent="0.35">
      <c r="B8" t="s">
        <v>7</v>
      </c>
      <c r="C8">
        <v>13125</v>
      </c>
      <c r="D8">
        <v>19</v>
      </c>
      <c r="E8" s="2">
        <f t="shared" si="0"/>
        <v>14506.578947368422</v>
      </c>
    </row>
    <row r="9" spans="1:8" x14ac:dyDescent="0.35">
      <c r="B9" t="s">
        <v>8</v>
      </c>
      <c r="C9">
        <v>8950</v>
      </c>
      <c r="D9">
        <v>23</v>
      </c>
      <c r="E9" s="2">
        <f t="shared" si="0"/>
        <v>8171.7391304347821</v>
      </c>
    </row>
    <row r="10" spans="1:8" x14ac:dyDescent="0.35">
      <c r="B10" t="s">
        <v>9</v>
      </c>
      <c r="C10">
        <v>16800</v>
      </c>
      <c r="D10">
        <v>20</v>
      </c>
      <c r="E10" s="2">
        <f t="shared" si="0"/>
        <v>17640</v>
      </c>
    </row>
    <row r="11" spans="1:8" x14ac:dyDescent="0.35">
      <c r="B11" t="s">
        <v>10</v>
      </c>
      <c r="C11">
        <v>4525</v>
      </c>
      <c r="D11">
        <v>22</v>
      </c>
      <c r="E11" s="2">
        <f t="shared" si="0"/>
        <v>4319.318181818182</v>
      </c>
    </row>
    <row r="12" spans="1:8" x14ac:dyDescent="0.35">
      <c r="B12" t="s">
        <v>11</v>
      </c>
      <c r="C12">
        <v>25025</v>
      </c>
      <c r="D12">
        <v>21</v>
      </c>
      <c r="E12" s="2">
        <f t="shared" si="0"/>
        <v>25025</v>
      </c>
    </row>
    <row r="13" spans="1:8" x14ac:dyDescent="0.35">
      <c r="B13" t="s">
        <v>12</v>
      </c>
      <c r="C13">
        <v>13050</v>
      </c>
      <c r="D13">
        <v>19</v>
      </c>
      <c r="E13" s="2">
        <f t="shared" si="0"/>
        <v>14423.684210526317</v>
      </c>
    </row>
    <row r="14" spans="1:8" x14ac:dyDescent="0.35">
      <c r="A14">
        <v>2018</v>
      </c>
      <c r="B14" t="s">
        <v>14</v>
      </c>
      <c r="C14">
        <v>0</v>
      </c>
      <c r="D14">
        <v>22</v>
      </c>
      <c r="E14" s="2">
        <f t="shared" si="0"/>
        <v>0</v>
      </c>
    </row>
    <row r="15" spans="1:8" x14ac:dyDescent="0.35">
      <c r="B15" t="s">
        <v>13</v>
      </c>
      <c r="C15">
        <v>0</v>
      </c>
      <c r="D15">
        <v>20</v>
      </c>
      <c r="E15" s="2">
        <f t="shared" si="0"/>
        <v>0</v>
      </c>
    </row>
    <row r="16" spans="1:8" x14ac:dyDescent="0.35">
      <c r="B16" t="s">
        <v>3</v>
      </c>
      <c r="C16">
        <v>6500</v>
      </c>
      <c r="D16">
        <v>21</v>
      </c>
      <c r="E16" s="2">
        <f t="shared" si="0"/>
        <v>6500</v>
      </c>
    </row>
    <row r="17" spans="1:5" x14ac:dyDescent="0.35">
      <c r="B17" t="s">
        <v>4</v>
      </c>
      <c r="C17">
        <v>10500</v>
      </c>
      <c r="D17">
        <v>20</v>
      </c>
      <c r="E17" s="2">
        <f t="shared" si="0"/>
        <v>11025</v>
      </c>
    </row>
    <row r="18" spans="1:5" x14ac:dyDescent="0.35">
      <c r="B18" t="s">
        <v>5</v>
      </c>
      <c r="C18">
        <v>11975</v>
      </c>
      <c r="D18">
        <v>21</v>
      </c>
      <c r="E18" s="2">
        <f t="shared" si="0"/>
        <v>11974.999999999998</v>
      </c>
    </row>
    <row r="19" spans="1:5" x14ac:dyDescent="0.35">
      <c r="B19" t="s">
        <v>6</v>
      </c>
      <c r="C19">
        <v>13000</v>
      </c>
      <c r="D19">
        <v>21</v>
      </c>
      <c r="E19" s="2">
        <f t="shared" si="0"/>
        <v>13000</v>
      </c>
    </row>
    <row r="20" spans="1:5" x14ac:dyDescent="0.35">
      <c r="B20" t="s">
        <v>7</v>
      </c>
      <c r="C20">
        <v>6775</v>
      </c>
      <c r="D20">
        <v>20</v>
      </c>
      <c r="E20" s="2">
        <f t="shared" si="0"/>
        <v>7113.75</v>
      </c>
    </row>
    <row r="21" spans="1:5" x14ac:dyDescent="0.35">
      <c r="B21" t="s">
        <v>8</v>
      </c>
      <c r="C21">
        <v>3400</v>
      </c>
      <c r="D21">
        <v>23</v>
      </c>
      <c r="E21" s="2">
        <f t="shared" si="0"/>
        <v>3104.347826086957</v>
      </c>
    </row>
    <row r="22" spans="1:5" x14ac:dyDescent="0.35">
      <c r="B22" t="s">
        <v>9</v>
      </c>
      <c r="C22">
        <v>6750</v>
      </c>
      <c r="D22">
        <v>19</v>
      </c>
      <c r="E22" s="2">
        <f t="shared" si="0"/>
        <v>7460.5263157894733</v>
      </c>
    </row>
    <row r="23" spans="1:5" x14ac:dyDescent="0.35">
      <c r="B23" t="s">
        <v>10</v>
      </c>
      <c r="C23">
        <v>14500</v>
      </c>
      <c r="D23">
        <v>23</v>
      </c>
      <c r="E23" s="2">
        <f t="shared" si="0"/>
        <v>13239.130434782608</v>
      </c>
    </row>
    <row r="24" spans="1:5" x14ac:dyDescent="0.35">
      <c r="B24" t="s">
        <v>11</v>
      </c>
      <c r="C24">
        <v>9025</v>
      </c>
      <c r="D24">
        <v>22</v>
      </c>
      <c r="E24" s="2">
        <f t="shared" si="0"/>
        <v>8614.7727272727279</v>
      </c>
    </row>
    <row r="25" spans="1:5" x14ac:dyDescent="0.35">
      <c r="B25" t="s">
        <v>12</v>
      </c>
      <c r="C25">
        <v>14550</v>
      </c>
      <c r="D25">
        <v>18</v>
      </c>
      <c r="E25" s="2">
        <f t="shared" si="0"/>
        <v>16975</v>
      </c>
    </row>
    <row r="26" spans="1:5" x14ac:dyDescent="0.35">
      <c r="A26">
        <v>2019</v>
      </c>
      <c r="B26" t="s">
        <v>14</v>
      </c>
      <c r="C26">
        <v>0</v>
      </c>
      <c r="D26">
        <v>22</v>
      </c>
      <c r="E26" s="2">
        <f t="shared" si="0"/>
        <v>0</v>
      </c>
    </row>
    <row r="27" spans="1:5" x14ac:dyDescent="0.35">
      <c r="B27" t="s">
        <v>13</v>
      </c>
      <c r="C27">
        <v>5950</v>
      </c>
      <c r="D27">
        <v>20</v>
      </c>
      <c r="E27" s="2">
        <f t="shared" si="0"/>
        <v>6247.5</v>
      </c>
    </row>
    <row r="28" spans="1:5" x14ac:dyDescent="0.35">
      <c r="B28" t="s">
        <v>3</v>
      </c>
      <c r="C28">
        <v>1050</v>
      </c>
      <c r="D28">
        <v>21</v>
      </c>
      <c r="E28" s="2">
        <f t="shared" si="0"/>
        <v>1050</v>
      </c>
    </row>
    <row r="29" spans="1:5" x14ac:dyDescent="0.35">
      <c r="B29" t="s">
        <v>4</v>
      </c>
      <c r="C29">
        <v>9000</v>
      </c>
      <c r="D29">
        <v>20</v>
      </c>
      <c r="E29" s="2">
        <f t="shared" si="0"/>
        <v>9450</v>
      </c>
    </row>
    <row r="30" spans="1:5" x14ac:dyDescent="0.35">
      <c r="B30" t="s">
        <v>5</v>
      </c>
      <c r="C30">
        <v>8400</v>
      </c>
      <c r="D30">
        <v>21</v>
      </c>
      <c r="E30" s="2">
        <f t="shared" si="0"/>
        <v>8400</v>
      </c>
    </row>
    <row r="31" spans="1:5" x14ac:dyDescent="0.35">
      <c r="B31" t="s">
        <v>6</v>
      </c>
      <c r="C31">
        <v>12775</v>
      </c>
      <c r="D31">
        <v>20</v>
      </c>
      <c r="E31" s="2">
        <f t="shared" si="0"/>
        <v>13413.75</v>
      </c>
    </row>
    <row r="32" spans="1:5" x14ac:dyDescent="0.35">
      <c r="B32" t="s">
        <v>7</v>
      </c>
      <c r="C32">
        <v>12900</v>
      </c>
      <c r="D32">
        <v>22</v>
      </c>
      <c r="E32" s="2">
        <f t="shared" si="0"/>
        <v>12313.636363636364</v>
      </c>
    </row>
    <row r="33" spans="1:5" x14ac:dyDescent="0.35">
      <c r="B33" t="s">
        <v>8</v>
      </c>
      <c r="C33">
        <v>7100</v>
      </c>
      <c r="D33">
        <v>22</v>
      </c>
      <c r="E33" s="2">
        <f t="shared" si="0"/>
        <v>6777.2727272727279</v>
      </c>
    </row>
    <row r="34" spans="1:5" x14ac:dyDescent="0.35">
      <c r="B34" t="s">
        <v>9</v>
      </c>
      <c r="C34">
        <v>12725</v>
      </c>
      <c r="D34">
        <v>21</v>
      </c>
      <c r="E34" s="2">
        <f t="shared" si="0"/>
        <v>12725</v>
      </c>
    </row>
    <row r="35" spans="1:5" x14ac:dyDescent="0.35">
      <c r="B35" t="s">
        <v>10</v>
      </c>
      <c r="C35">
        <v>1950</v>
      </c>
      <c r="D35">
        <v>22</v>
      </c>
      <c r="E35" s="2">
        <f t="shared" si="0"/>
        <v>1861.3636363636365</v>
      </c>
    </row>
    <row r="36" spans="1:5" x14ac:dyDescent="0.35">
      <c r="B36" t="s">
        <v>11</v>
      </c>
      <c r="C36">
        <v>13350</v>
      </c>
      <c r="D36">
        <v>21</v>
      </c>
      <c r="E36" s="2">
        <f t="shared" si="0"/>
        <v>13349.999999999998</v>
      </c>
    </row>
    <row r="37" spans="1:5" x14ac:dyDescent="0.35">
      <c r="B37" t="s">
        <v>12</v>
      </c>
      <c r="C37">
        <v>18825</v>
      </c>
      <c r="D37">
        <v>19</v>
      </c>
      <c r="E37" s="2">
        <f t="shared" si="0"/>
        <v>20806.57894736842</v>
      </c>
    </row>
    <row r="38" spans="1:5" x14ac:dyDescent="0.35">
      <c r="A38">
        <v>2020</v>
      </c>
      <c r="B38" t="s">
        <v>14</v>
      </c>
      <c r="C38">
        <v>0</v>
      </c>
      <c r="D38">
        <v>22</v>
      </c>
      <c r="E38" s="2">
        <f t="shared" si="0"/>
        <v>0</v>
      </c>
    </row>
    <row r="39" spans="1:5" x14ac:dyDescent="0.35">
      <c r="B39" t="s">
        <v>13</v>
      </c>
      <c r="C39">
        <v>13750</v>
      </c>
      <c r="D39">
        <v>20</v>
      </c>
      <c r="E39" s="2">
        <f t="shared" si="0"/>
        <v>14437.5</v>
      </c>
    </row>
    <row r="40" spans="1:5" x14ac:dyDescent="0.35">
      <c r="B40" t="s">
        <v>3</v>
      </c>
      <c r="C40">
        <v>13300</v>
      </c>
      <c r="D40">
        <v>22</v>
      </c>
      <c r="E40" s="2">
        <f t="shared" si="0"/>
        <v>12695.454545454544</v>
      </c>
    </row>
    <row r="41" spans="1:5" x14ac:dyDescent="0.35">
      <c r="B41" t="s">
        <v>4</v>
      </c>
      <c r="C41">
        <v>14925</v>
      </c>
      <c r="D41">
        <v>20</v>
      </c>
      <c r="E41" s="2">
        <f t="shared" si="0"/>
        <v>15671.25</v>
      </c>
    </row>
    <row r="42" spans="1:5" x14ac:dyDescent="0.35">
      <c r="B42" t="s">
        <v>5</v>
      </c>
      <c r="C42">
        <v>14625</v>
      </c>
      <c r="D42">
        <v>19</v>
      </c>
      <c r="E42" s="2">
        <f t="shared" si="0"/>
        <v>16164.473684210525</v>
      </c>
    </row>
    <row r="43" spans="1:5" x14ac:dyDescent="0.35">
      <c r="B43" t="s">
        <v>6</v>
      </c>
      <c r="C43">
        <v>16350</v>
      </c>
      <c r="D43">
        <v>22</v>
      </c>
      <c r="E43" s="2">
        <f t="shared" si="0"/>
        <v>15606.81818181818</v>
      </c>
    </row>
    <row r="44" spans="1:5" x14ac:dyDescent="0.35">
      <c r="B44" t="s">
        <v>7</v>
      </c>
      <c r="C44">
        <v>20700</v>
      </c>
      <c r="D44">
        <v>22</v>
      </c>
      <c r="E44" s="2">
        <f t="shared" si="0"/>
        <v>19759.090909090908</v>
      </c>
    </row>
    <row r="45" spans="1:5" x14ac:dyDescent="0.35">
      <c r="B45" t="s">
        <v>8</v>
      </c>
      <c r="C45">
        <v>15575</v>
      </c>
      <c r="D45">
        <v>21</v>
      </c>
      <c r="E45" s="2">
        <f t="shared" si="0"/>
        <v>15575</v>
      </c>
    </row>
    <row r="46" spans="1:5" x14ac:dyDescent="0.35">
      <c r="B46" t="s">
        <v>9</v>
      </c>
      <c r="C46">
        <v>24750</v>
      </c>
      <c r="D46">
        <v>21</v>
      </c>
      <c r="E46" s="2">
        <f t="shared" si="0"/>
        <v>24750.000000000004</v>
      </c>
    </row>
    <row r="47" spans="1:5" x14ac:dyDescent="0.35">
      <c r="B47" t="s">
        <v>10</v>
      </c>
      <c r="C47">
        <v>13875</v>
      </c>
      <c r="D47">
        <v>21</v>
      </c>
      <c r="E47" s="2">
        <f t="shared" si="0"/>
        <v>13874.999999999998</v>
      </c>
    </row>
    <row r="48" spans="1:5" x14ac:dyDescent="0.35">
      <c r="B48" t="s">
        <v>11</v>
      </c>
      <c r="C48">
        <v>14875</v>
      </c>
      <c r="D48">
        <v>20</v>
      </c>
      <c r="E48" s="2">
        <f t="shared" si="0"/>
        <v>15618.75</v>
      </c>
    </row>
    <row r="49" spans="1:5" x14ac:dyDescent="0.35">
      <c r="B49" t="s">
        <v>12</v>
      </c>
      <c r="C49">
        <v>9250</v>
      </c>
      <c r="D49">
        <v>21</v>
      </c>
      <c r="E49" s="2">
        <f t="shared" si="0"/>
        <v>9250</v>
      </c>
    </row>
    <row r="50" spans="1:5" x14ac:dyDescent="0.35">
      <c r="A50" t="s">
        <v>15</v>
      </c>
      <c r="B50" t="s">
        <v>14</v>
      </c>
      <c r="C50">
        <v>0</v>
      </c>
      <c r="D50">
        <v>20</v>
      </c>
      <c r="E50" s="2">
        <f t="shared" si="0"/>
        <v>0</v>
      </c>
    </row>
    <row r="51" spans="1:5" x14ac:dyDescent="0.35">
      <c r="B51" t="s">
        <v>13</v>
      </c>
      <c r="C51">
        <v>0</v>
      </c>
      <c r="D51">
        <v>20</v>
      </c>
      <c r="E51" s="2">
        <f t="shared" si="0"/>
        <v>0</v>
      </c>
    </row>
    <row r="52" spans="1:5" x14ac:dyDescent="0.35">
      <c r="B52" t="s">
        <v>3</v>
      </c>
      <c r="C52">
        <v>7600</v>
      </c>
      <c r="D52">
        <v>23</v>
      </c>
      <c r="E52" s="2">
        <f t="shared" si="0"/>
        <v>6939.1304347826081</v>
      </c>
    </row>
    <row r="53" spans="1:5" x14ac:dyDescent="0.35">
      <c r="B53" t="s">
        <v>4</v>
      </c>
      <c r="C53">
        <v>18925</v>
      </c>
      <c r="D53">
        <v>20</v>
      </c>
      <c r="E53" s="2">
        <f t="shared" si="0"/>
        <v>19871.25</v>
      </c>
    </row>
    <row r="54" spans="1:5" x14ac:dyDescent="0.35">
      <c r="B54" t="s">
        <v>5</v>
      </c>
      <c r="C54">
        <v>5000</v>
      </c>
      <c r="D54">
        <v>21</v>
      </c>
      <c r="E54" s="2">
        <f t="shared" si="0"/>
        <v>5000</v>
      </c>
    </row>
    <row r="55" spans="1:5" x14ac:dyDescent="0.35">
      <c r="B55" t="s">
        <v>6</v>
      </c>
      <c r="C55">
        <v>12700</v>
      </c>
      <c r="D55">
        <v>22</v>
      </c>
      <c r="E55" s="2">
        <f t="shared" si="0"/>
        <v>12122.727272727272</v>
      </c>
    </row>
    <row r="56" spans="1:5" x14ac:dyDescent="0.35">
      <c r="B56" t="s">
        <v>7</v>
      </c>
      <c r="C56">
        <v>11225</v>
      </c>
      <c r="D56">
        <v>20</v>
      </c>
      <c r="E56" s="2">
        <f t="shared" si="0"/>
        <v>11786.25</v>
      </c>
    </row>
    <row r="57" spans="1:5" x14ac:dyDescent="0.35">
      <c r="B57" t="s">
        <v>8</v>
      </c>
      <c r="C57">
        <v>8000</v>
      </c>
      <c r="D57">
        <v>22</v>
      </c>
      <c r="E57" s="2">
        <f t="shared" si="0"/>
        <v>7636.363636363636</v>
      </c>
    </row>
    <row r="58" spans="1:5" x14ac:dyDescent="0.35">
      <c r="B58" t="s">
        <v>9</v>
      </c>
      <c r="C58">
        <v>11850</v>
      </c>
      <c r="D58">
        <v>21</v>
      </c>
      <c r="E58" s="2">
        <f t="shared" si="0"/>
        <v>11850.000000000002</v>
      </c>
    </row>
    <row r="59" spans="1:5" x14ac:dyDescent="0.35">
      <c r="B59" t="s">
        <v>10</v>
      </c>
      <c r="C59">
        <v>11725</v>
      </c>
      <c r="D59">
        <v>20</v>
      </c>
      <c r="E59" s="2">
        <f t="shared" si="0"/>
        <v>12311.25</v>
      </c>
    </row>
    <row r="60" spans="1:5" x14ac:dyDescent="0.35">
      <c r="B60" t="s">
        <v>11</v>
      </c>
      <c r="C60">
        <v>5075</v>
      </c>
      <c r="D60">
        <v>21</v>
      </c>
      <c r="E60" s="2">
        <f t="shared" si="0"/>
        <v>5075</v>
      </c>
    </row>
    <row r="61" spans="1:5" x14ac:dyDescent="0.35">
      <c r="B61" t="s">
        <v>12</v>
      </c>
      <c r="C61">
        <v>5100</v>
      </c>
      <c r="D61">
        <v>22</v>
      </c>
      <c r="E61" s="2">
        <f t="shared" si="0"/>
        <v>4868.181818181818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52C14-7346-4C2C-A558-323DF910DD24}">
  <dimension ref="A1:M33"/>
  <sheetViews>
    <sheetView workbookViewId="0">
      <selection activeCell="B1" sqref="B1:H1"/>
    </sheetView>
  </sheetViews>
  <sheetFormatPr defaultRowHeight="14.5" x14ac:dyDescent="0.35"/>
  <cols>
    <col min="1" max="1" width="2.81640625" bestFit="1" customWidth="1"/>
    <col min="2" max="2" width="12.26953125" bestFit="1" customWidth="1"/>
    <col min="3" max="3" width="11.54296875" bestFit="1" customWidth="1"/>
    <col min="4" max="4" width="12.7265625" bestFit="1" customWidth="1"/>
    <col min="5" max="5" width="10.81640625" bestFit="1" customWidth="1"/>
    <col min="6" max="6" width="14.1796875" bestFit="1" customWidth="1"/>
    <col min="7" max="7" width="11.90625" bestFit="1" customWidth="1"/>
    <col min="8" max="8" width="12.7265625" bestFit="1" customWidth="1"/>
    <col min="9" max="9" width="11.81640625" bestFit="1" customWidth="1"/>
    <col min="11" max="12" width="11.81640625" bestFit="1" customWidth="1"/>
    <col min="13" max="13" width="8.08984375" bestFit="1" customWidth="1"/>
  </cols>
  <sheetData>
    <row r="1" spans="1:13" x14ac:dyDescent="0.35">
      <c r="A1" s="44" t="s">
        <v>67</v>
      </c>
      <c r="B1" s="52" t="s">
        <v>166</v>
      </c>
      <c r="C1" s="45"/>
      <c r="D1" s="45"/>
      <c r="E1" s="45"/>
      <c r="F1" s="45"/>
      <c r="G1" s="45"/>
      <c r="H1" s="45"/>
    </row>
    <row r="2" spans="1:13" ht="25" x14ac:dyDescent="0.35">
      <c r="A2" s="45"/>
      <c r="B2" s="22" t="s">
        <v>68</v>
      </c>
      <c r="C2" s="22" t="s">
        <v>69</v>
      </c>
      <c r="D2" s="22" t="s">
        <v>70</v>
      </c>
      <c r="E2" s="22" t="s">
        <v>71</v>
      </c>
      <c r="F2" s="22" t="s">
        <v>72</v>
      </c>
      <c r="G2" s="22" t="s">
        <v>73</v>
      </c>
      <c r="H2" s="22" t="s">
        <v>74</v>
      </c>
      <c r="I2" s="51" t="s">
        <v>165</v>
      </c>
      <c r="K2" s="24" t="s">
        <v>106</v>
      </c>
      <c r="L2" s="24" t="s">
        <v>107</v>
      </c>
      <c r="M2" s="24" t="s">
        <v>108</v>
      </c>
    </row>
    <row r="3" spans="1:13" x14ac:dyDescent="0.35">
      <c r="A3" s="23" t="s">
        <v>75</v>
      </c>
      <c r="B3" s="16">
        <v>8.3333333333333329E-2</v>
      </c>
      <c r="C3" s="17">
        <v>12</v>
      </c>
      <c r="D3" s="21">
        <v>-2922.6482545709705</v>
      </c>
      <c r="E3" s="21">
        <v>-1473.8520549296129</v>
      </c>
      <c r="F3" s="20">
        <v>321423380.99300945</v>
      </c>
      <c r="G3" s="20">
        <v>167715396.88422242</v>
      </c>
      <c r="H3" s="16"/>
      <c r="I3">
        <f>2*PI()*B3</f>
        <v>0.52359877559829882</v>
      </c>
      <c r="K3">
        <f>MAX(F3:$F$33)/SUM(F3:$F$33)</f>
        <v>0.13921887316284487</v>
      </c>
      <c r="L3">
        <f>M3*(1-K3)^(M3-1)</f>
        <v>0.38815984516909868</v>
      </c>
      <c r="M3">
        <v>30</v>
      </c>
    </row>
    <row r="4" spans="1:13" x14ac:dyDescent="0.35">
      <c r="A4" s="23" t="s">
        <v>76</v>
      </c>
      <c r="B4" s="16">
        <v>3.3333333333333333E-2</v>
      </c>
      <c r="C4" s="17">
        <v>30</v>
      </c>
      <c r="D4" s="21">
        <v>-1920.3448645506101</v>
      </c>
      <c r="E4" s="21">
        <v>2563.9530054932011</v>
      </c>
      <c r="F4" s="20">
        <v>307847382.39550561</v>
      </c>
      <c r="G4" s="20">
        <v>157932370.99090236</v>
      </c>
      <c r="H4" s="16">
        <v>0.44642857142857101</v>
      </c>
      <c r="I4">
        <f>2*PI()*B4</f>
        <v>0.20943951023931953</v>
      </c>
      <c r="K4">
        <f>MAX(F4:$F$33)/SUM(F4:$F$33)</f>
        <v>0.15490426597131388</v>
      </c>
      <c r="L4">
        <f t="shared" ref="L4:L8" si="0">M4*(1-K4)^(M4-1)</f>
        <v>0.26047344974165387</v>
      </c>
      <c r="M4">
        <v>29</v>
      </c>
    </row>
    <row r="5" spans="1:13" x14ac:dyDescent="0.35">
      <c r="A5" s="23" t="s">
        <v>77</v>
      </c>
      <c r="B5" s="16">
        <v>0.16666666666666666</v>
      </c>
      <c r="C5" s="17">
        <v>6</v>
      </c>
      <c r="D5" s="21">
        <v>-1557.8660385650428</v>
      </c>
      <c r="E5" s="21">
        <v>-2235.7870828728642</v>
      </c>
      <c r="F5" s="20">
        <v>222770714.22166473</v>
      </c>
      <c r="G5" s="20">
        <v>136205903.14604548</v>
      </c>
      <c r="H5" s="16"/>
      <c r="I5">
        <f>2*PI()*B5</f>
        <v>1.0471975511965976</v>
      </c>
      <c r="K5">
        <f>MAX(F5:$F$33)/SUM(F5:$F$33)</f>
        <v>0.13264170653808993</v>
      </c>
      <c r="L5">
        <f t="shared" si="0"/>
        <v>0.60050757305243763</v>
      </c>
      <c r="M5">
        <v>28</v>
      </c>
    </row>
    <row r="6" spans="1:13" x14ac:dyDescent="0.35">
      <c r="A6" s="23" t="s">
        <v>78</v>
      </c>
      <c r="B6" s="16">
        <v>0.41666666666666669</v>
      </c>
      <c r="C6" s="17">
        <v>2.4</v>
      </c>
      <c r="D6" s="21">
        <v>-1766.7257712217154</v>
      </c>
      <c r="E6" s="21">
        <v>2058.5751362983824</v>
      </c>
      <c r="F6" s="20">
        <v>220771546.27454606</v>
      </c>
      <c r="G6" s="20">
        <v>123429048.57714525</v>
      </c>
      <c r="H6" s="16"/>
      <c r="K6">
        <f>MAX(F6:$F$33)/SUM(F6:$F$33)</f>
        <v>0.15155370834384443</v>
      </c>
      <c r="L6">
        <f t="shared" si="0"/>
        <v>0.37635441524884478</v>
      </c>
      <c r="M6">
        <v>27</v>
      </c>
    </row>
    <row r="7" spans="1:13" x14ac:dyDescent="0.35">
      <c r="A7" s="23" t="s">
        <v>79</v>
      </c>
      <c r="B7" s="16">
        <v>0.33333333333333331</v>
      </c>
      <c r="C7" s="17">
        <v>3</v>
      </c>
      <c r="D7" s="21">
        <v>-898.952599252092</v>
      </c>
      <c r="E7" s="21">
        <v>-1673.2025307652837</v>
      </c>
      <c r="F7" s="20">
        <v>108231674.53984326</v>
      </c>
      <c r="G7" s="20">
        <v>73504592.583397895</v>
      </c>
      <c r="H7" s="16"/>
      <c r="K7">
        <f>MAX(F7:$F$33)/SUM(F7:$F$33)</f>
        <v>8.7569625031284265E-2</v>
      </c>
      <c r="L7">
        <f t="shared" si="0"/>
        <v>2.6300663973272682</v>
      </c>
      <c r="M7">
        <v>26</v>
      </c>
    </row>
    <row r="8" spans="1:13" x14ac:dyDescent="0.35">
      <c r="A8" s="23" t="s">
        <v>80</v>
      </c>
      <c r="B8" s="16">
        <v>0.46666666666666667</v>
      </c>
      <c r="C8" s="17">
        <v>2.1428571428571428</v>
      </c>
      <c r="D8" s="21">
        <v>-481.61178631621152</v>
      </c>
      <c r="E8" s="21">
        <v>-1749.6354418060619</v>
      </c>
      <c r="F8" s="20">
        <v>98795222.758277565</v>
      </c>
      <c r="G8" s="20">
        <v>63062601.400506534</v>
      </c>
      <c r="H8" s="16"/>
      <c r="K8">
        <f>MAX(F8:$F$33)/SUM(F8:$F$33)</f>
        <v>8.7606296755894722E-2</v>
      </c>
      <c r="L8">
        <f t="shared" si="0"/>
        <v>2.7689474529779798</v>
      </c>
      <c r="M8">
        <v>25</v>
      </c>
    </row>
    <row r="9" spans="1:13" x14ac:dyDescent="0.35">
      <c r="A9" s="23" t="s">
        <v>81</v>
      </c>
      <c r="B9" s="16">
        <v>6.6666666666666666E-2</v>
      </c>
      <c r="C9" s="17">
        <v>15</v>
      </c>
      <c r="D9" s="21">
        <v>-1084.5420584898279</v>
      </c>
      <c r="E9" s="21">
        <v>-1341.5342313895826</v>
      </c>
      <c r="F9" s="20">
        <v>89278367.118701741</v>
      </c>
      <c r="G9" s="20">
        <v>133008801.82298131</v>
      </c>
      <c r="H9" s="16">
        <v>3.5714285714285691E-2</v>
      </c>
    </row>
    <row r="10" spans="1:13" x14ac:dyDescent="0.35">
      <c r="A10" s="23" t="s">
        <v>82</v>
      </c>
      <c r="B10" s="16">
        <v>0.2</v>
      </c>
      <c r="C10" s="17">
        <v>5</v>
      </c>
      <c r="D10" s="21">
        <v>1357.1157329347623</v>
      </c>
      <c r="E10" s="21">
        <v>1002.5240324942473</v>
      </c>
      <c r="F10" s="20">
        <v>85404526.449227512</v>
      </c>
      <c r="G10" s="20">
        <v>64120961.5455954</v>
      </c>
      <c r="H10" s="16"/>
    </row>
    <row r="11" spans="1:13" x14ac:dyDescent="0.35">
      <c r="A11" s="23" t="s">
        <v>83</v>
      </c>
      <c r="B11" s="16">
        <v>0.3</v>
      </c>
      <c r="C11" s="17">
        <v>3.3333333333333335</v>
      </c>
      <c r="D11" s="21">
        <v>704.50459069462772</v>
      </c>
      <c r="E11" s="21">
        <v>1515.2401740109758</v>
      </c>
      <c r="F11" s="20">
        <v>83768385.097398505</v>
      </c>
      <c r="G11" s="20">
        <v>58055473.603705987</v>
      </c>
      <c r="H11" s="16"/>
    </row>
    <row r="12" spans="1:13" x14ac:dyDescent="0.35">
      <c r="A12" s="23" t="s">
        <v>84</v>
      </c>
      <c r="B12" s="16">
        <v>0.15</v>
      </c>
      <c r="C12" s="17">
        <v>6.666666666666667</v>
      </c>
      <c r="D12" s="21">
        <v>-1632.0776340888249</v>
      </c>
      <c r="E12" s="21">
        <v>331.76077396209621</v>
      </c>
      <c r="F12" s="20">
        <v>83212278.444987148</v>
      </c>
      <c r="G12" s="20">
        <v>110702748.7010404</v>
      </c>
      <c r="H12" s="16"/>
    </row>
    <row r="13" spans="1:13" x14ac:dyDescent="0.35">
      <c r="A13" s="23" t="s">
        <v>85</v>
      </c>
      <c r="B13" s="16">
        <v>0.25</v>
      </c>
      <c r="C13" s="17">
        <v>4</v>
      </c>
      <c r="D13" s="21">
        <v>-1122.4510939241302</v>
      </c>
      <c r="E13" s="21">
        <v>-1166.8064986578872</v>
      </c>
      <c r="F13" s="20">
        <v>78640015.906852648</v>
      </c>
      <c r="G13" s="20">
        <v>38319176.260877147</v>
      </c>
      <c r="H13" s="16"/>
    </row>
    <row r="14" spans="1:13" x14ac:dyDescent="0.35">
      <c r="A14" s="23" t="s">
        <v>86</v>
      </c>
      <c r="B14" s="16">
        <v>0.36666666666666664</v>
      </c>
      <c r="C14" s="17">
        <v>2.7272727272727275</v>
      </c>
      <c r="D14" s="21">
        <v>29.037601034629414</v>
      </c>
      <c r="E14" s="21">
        <v>-1592.2900557067815</v>
      </c>
      <c r="F14" s="20">
        <v>76086924.113296539</v>
      </c>
      <c r="G14" s="20">
        <v>49322944.947217353</v>
      </c>
      <c r="H14" s="16"/>
    </row>
    <row r="15" spans="1:13" x14ac:dyDescent="0.35">
      <c r="A15" s="23" t="s">
        <v>87</v>
      </c>
      <c r="B15" s="16">
        <v>0.13333333333333333</v>
      </c>
      <c r="C15" s="17">
        <v>7.5</v>
      </c>
      <c r="D15" s="21">
        <v>1523.106201983584</v>
      </c>
      <c r="E15" s="21">
        <v>-297.69849059228568</v>
      </c>
      <c r="F15" s="20">
        <v>72254306.814653501</v>
      </c>
      <c r="G15" s="20">
        <v>65810784.01089415</v>
      </c>
      <c r="H15" s="16"/>
    </row>
    <row r="16" spans="1:13" x14ac:dyDescent="0.35">
      <c r="A16" s="23" t="s">
        <v>88</v>
      </c>
      <c r="B16" s="16">
        <v>0.43333333333333335</v>
      </c>
      <c r="C16" s="17">
        <v>2.3076923076923075</v>
      </c>
      <c r="D16" s="21">
        <v>1456.9537912167336</v>
      </c>
      <c r="E16" s="21">
        <v>441.93144845732257</v>
      </c>
      <c r="F16" s="20">
        <v>69540532.646292031</v>
      </c>
      <c r="G16" s="20">
        <v>95375498.960245609</v>
      </c>
      <c r="H16" s="16"/>
    </row>
    <row r="17" spans="1:8" x14ac:dyDescent="0.35">
      <c r="A17" s="23" t="s">
        <v>89</v>
      </c>
      <c r="B17" s="16">
        <v>1.6666666666666666E-2</v>
      </c>
      <c r="C17" s="17">
        <v>60</v>
      </c>
      <c r="D17" s="21">
        <v>-1043.9279840445372</v>
      </c>
      <c r="E17" s="21">
        <v>-826.70153054108914</v>
      </c>
      <c r="F17" s="20">
        <v>53196631.694108121</v>
      </c>
      <c r="G17" s="20">
        <v>100526443.91676375</v>
      </c>
      <c r="H17" s="16">
        <v>0.24107142857142871</v>
      </c>
    </row>
    <row r="18" spans="1:8" x14ac:dyDescent="0.35">
      <c r="A18" s="23" t="s">
        <v>90</v>
      </c>
      <c r="B18" s="16">
        <v>0.31666666666666665</v>
      </c>
      <c r="C18" s="17">
        <v>3.1578947368421053</v>
      </c>
      <c r="D18" s="21">
        <v>1221.4177304324655</v>
      </c>
      <c r="E18" s="21">
        <v>367.99430577112372</v>
      </c>
      <c r="F18" s="20">
        <v>48818432.43884299</v>
      </c>
      <c r="G18" s="20">
        <v>69962070.399547428</v>
      </c>
      <c r="H18" s="16"/>
    </row>
    <row r="19" spans="1:8" x14ac:dyDescent="0.35">
      <c r="A19" s="23" t="s">
        <v>91</v>
      </c>
      <c r="B19" s="16">
        <v>0.18333333333333332</v>
      </c>
      <c r="C19" s="17">
        <v>5.454545454545455</v>
      </c>
      <c r="D19" s="21">
        <v>969.90756182798589</v>
      </c>
      <c r="E19" s="21">
        <v>767.53158991239366</v>
      </c>
      <c r="F19" s="20">
        <v>45894762.600136653</v>
      </c>
      <c r="G19" s="20">
        <v>98757915.15093936</v>
      </c>
      <c r="H19" s="16"/>
    </row>
    <row r="20" spans="1:8" x14ac:dyDescent="0.35">
      <c r="A20" s="23" t="s">
        <v>92</v>
      </c>
      <c r="B20" s="16">
        <v>0.48333333333333334</v>
      </c>
      <c r="C20" s="17">
        <v>2.0689655172413794</v>
      </c>
      <c r="D20" s="21">
        <v>1143.8802037719718</v>
      </c>
      <c r="E20" s="21">
        <v>-215.32433330020424</v>
      </c>
      <c r="F20" s="20">
        <v>40644794.672777556</v>
      </c>
      <c r="G20" s="20">
        <v>44999242.160195179</v>
      </c>
      <c r="H20" s="16"/>
    </row>
    <row r="21" spans="1:8" x14ac:dyDescent="0.35">
      <c r="A21" s="23" t="s">
        <v>93</v>
      </c>
      <c r="B21" s="16">
        <v>0.35</v>
      </c>
      <c r="C21" s="17">
        <v>2.8571428571428572</v>
      </c>
      <c r="D21" s="21">
        <v>943.72003807325279</v>
      </c>
      <c r="E21" s="21">
        <v>-418.72771191169375</v>
      </c>
      <c r="F21" s="20">
        <v>31978212.209513526</v>
      </c>
      <c r="G21" s="20">
        <v>60866175.881059237</v>
      </c>
      <c r="H21" s="16"/>
    </row>
    <row r="22" spans="1:8" x14ac:dyDescent="0.35">
      <c r="A22" s="23" t="s">
        <v>94</v>
      </c>
      <c r="B22" s="16">
        <v>0.21666666666666667</v>
      </c>
      <c r="C22" s="17">
        <v>4.615384615384615</v>
      </c>
      <c r="D22" s="21">
        <v>41.099816899034757</v>
      </c>
      <c r="E22" s="21">
        <v>967.66493689034064</v>
      </c>
      <c r="F22" s="20">
        <v>28141938.751083635</v>
      </c>
      <c r="G22" s="20">
        <v>38880173.324306227</v>
      </c>
      <c r="H22" s="16"/>
    </row>
    <row r="23" spans="1:8" x14ac:dyDescent="0.35">
      <c r="A23" s="23" t="s">
        <v>95</v>
      </c>
      <c r="B23" s="16">
        <v>0.4</v>
      </c>
      <c r="C23" s="17">
        <v>2.5</v>
      </c>
      <c r="D23" s="21">
        <v>963.09843586130421</v>
      </c>
      <c r="E23" s="21">
        <v>36.297837606708221</v>
      </c>
      <c r="F23" s="20">
        <v>27866283.905202411</v>
      </c>
      <c r="G23" s="20">
        <v>73648891.39908655</v>
      </c>
      <c r="H23" s="16"/>
    </row>
    <row r="24" spans="1:8" x14ac:dyDescent="0.35">
      <c r="A24" s="23" t="s">
        <v>96</v>
      </c>
      <c r="B24" s="16">
        <v>0.45</v>
      </c>
      <c r="C24" s="17">
        <v>2.2222222222222223</v>
      </c>
      <c r="D24" s="21">
        <v>-721.51360161665798</v>
      </c>
      <c r="E24" s="21">
        <v>-624.48018337702695</v>
      </c>
      <c r="F24" s="20">
        <v>27316721.302453399</v>
      </c>
      <c r="G24" s="20">
        <v>62112203.793172725</v>
      </c>
      <c r="H24" s="16"/>
    </row>
    <row r="25" spans="1:8" x14ac:dyDescent="0.35">
      <c r="A25" s="23" t="s">
        <v>97</v>
      </c>
      <c r="B25" s="16">
        <v>0.11666666666666667</v>
      </c>
      <c r="C25" s="17">
        <v>8.5714285714285712</v>
      </c>
      <c r="D25" s="21">
        <v>728.76675456787348</v>
      </c>
      <c r="E25" s="21">
        <v>457.41297877684786</v>
      </c>
      <c r="F25" s="20">
        <v>22209828.471507005</v>
      </c>
      <c r="G25" s="20">
        <v>43027109.26872687</v>
      </c>
      <c r="H25" s="16"/>
    </row>
    <row r="26" spans="1:8" x14ac:dyDescent="0.35">
      <c r="A26" s="23" t="s">
        <v>98</v>
      </c>
      <c r="B26" s="16">
        <v>0.28333333333333333</v>
      </c>
      <c r="C26" s="17">
        <v>3.5294117647058822</v>
      </c>
      <c r="D26" s="21">
        <v>823.35450909914096</v>
      </c>
      <c r="E26" s="21">
        <v>-114.24702932369422</v>
      </c>
      <c r="F26" s="20">
        <v>20728950.940895293</v>
      </c>
      <c r="G26" s="20">
        <v>34186339.09423203</v>
      </c>
      <c r="H26" s="16"/>
    </row>
    <row r="27" spans="1:8" x14ac:dyDescent="0.35">
      <c r="A27" s="23" t="s">
        <v>99</v>
      </c>
      <c r="B27" s="16">
        <v>0.05</v>
      </c>
      <c r="C27" s="17">
        <v>20</v>
      </c>
      <c r="D27" s="21">
        <v>317.03699564080841</v>
      </c>
      <c r="E27" s="21">
        <v>721.12636273895453</v>
      </c>
      <c r="F27" s="20">
        <v>18616070.629261926</v>
      </c>
      <c r="G27" s="20">
        <v>117425703.74192116</v>
      </c>
      <c r="H27" s="16">
        <v>0.24107142857142871</v>
      </c>
    </row>
    <row r="28" spans="1:8" x14ac:dyDescent="0.35">
      <c r="A28" s="23" t="s">
        <v>100</v>
      </c>
      <c r="B28" s="16">
        <v>0.38333333333333336</v>
      </c>
      <c r="C28" s="17">
        <v>2.6086956521739131</v>
      </c>
      <c r="D28" s="21">
        <v>543.87005879956155</v>
      </c>
      <c r="E28" s="21">
        <v>299.02393869853319</v>
      </c>
      <c r="F28" s="20">
        <v>11556298.70320268</v>
      </c>
      <c r="G28" s="20">
        <v>39245987.371391468</v>
      </c>
      <c r="H28" s="16"/>
    </row>
    <row r="29" spans="1:8" x14ac:dyDescent="0.35">
      <c r="A29" s="23" t="s">
        <v>101</v>
      </c>
      <c r="B29" s="16">
        <v>0.23333333333333334</v>
      </c>
      <c r="C29" s="17">
        <v>4.2857142857142856</v>
      </c>
      <c r="D29" s="21">
        <v>348.24333012802435</v>
      </c>
      <c r="E29" s="21">
        <v>236.1984906504714</v>
      </c>
      <c r="F29" s="20">
        <v>5311894.3189265095</v>
      </c>
      <c r="G29" s="20">
        <v>31191190.507503193</v>
      </c>
      <c r="H29" s="16"/>
    </row>
    <row r="30" spans="1:8" x14ac:dyDescent="0.35">
      <c r="A30" s="23" t="s">
        <v>102</v>
      </c>
      <c r="B30" s="16">
        <v>0.1</v>
      </c>
      <c r="C30" s="17">
        <v>10</v>
      </c>
      <c r="D30" s="21">
        <v>-221.60321805216344</v>
      </c>
      <c r="E30" s="21">
        <v>350.23523648806503</v>
      </c>
      <c r="F30" s="20">
        <v>5153181.2138677659</v>
      </c>
      <c r="G30" s="20">
        <v>90909700.106863901</v>
      </c>
      <c r="H30" s="16"/>
    </row>
    <row r="31" spans="1:8" x14ac:dyDescent="0.35">
      <c r="A31" s="23" t="s">
        <v>103</v>
      </c>
      <c r="B31" s="16">
        <v>0.5</v>
      </c>
      <c r="C31" s="17">
        <v>2</v>
      </c>
      <c r="D31" s="21">
        <v>-290.50469053089034</v>
      </c>
      <c r="E31" s="18">
        <v>0</v>
      </c>
      <c r="F31" s="20">
        <v>2531789.2566134511</v>
      </c>
      <c r="G31" s="20">
        <v>27783662.118097156</v>
      </c>
      <c r="H31" s="16"/>
    </row>
    <row r="32" spans="1:8" x14ac:dyDescent="0.35">
      <c r="A32" s="23" t="s">
        <v>104</v>
      </c>
      <c r="B32" s="16">
        <v>0.26666666666666666</v>
      </c>
      <c r="C32" s="17">
        <v>3.75</v>
      </c>
      <c r="D32" s="21">
        <v>-120.64818746567101</v>
      </c>
      <c r="E32" s="21">
        <v>105.7127048573679</v>
      </c>
      <c r="F32" s="20">
        <v>771934.83321038017</v>
      </c>
      <c r="G32" s="20">
        <v>27481071.109062631</v>
      </c>
      <c r="H32" s="16"/>
    </row>
    <row r="33" spans="1:8" x14ac:dyDescent="0.35">
      <c r="A33" s="23" t="s">
        <v>105</v>
      </c>
      <c r="B33" s="16">
        <v>0</v>
      </c>
      <c r="C33" s="17"/>
      <c r="D33" s="18">
        <v>-6.2527760746888816E-13</v>
      </c>
      <c r="E33" s="18">
        <v>0</v>
      </c>
      <c r="F33" s="19">
        <v>1.172916259206051E-23</v>
      </c>
      <c r="G33" s="20">
        <v>47637474.737909675</v>
      </c>
      <c r="H33" s="16">
        <v>3.5714285714285691E-2</v>
      </c>
    </row>
  </sheetData>
  <autoFilter ref="B2:H2" xr:uid="{9C452C14-7346-4C2C-A558-323DF910DD24}">
    <sortState xmlns:xlrd2="http://schemas.microsoft.com/office/spreadsheetml/2017/richdata2" ref="B3:H33">
      <sortCondition descending="1" ref="F2"/>
    </sortState>
  </autoFilter>
  <mergeCells count="2">
    <mergeCell ref="A1:A2"/>
    <mergeCell ref="B1:H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64BBD-C74E-4EAA-B296-245AC74F1500}">
  <dimension ref="A1:H54"/>
  <sheetViews>
    <sheetView workbookViewId="0">
      <selection activeCell="G1" sqref="G1"/>
    </sheetView>
  </sheetViews>
  <sheetFormatPr defaultRowHeight="14.5" x14ac:dyDescent="0.35"/>
  <cols>
    <col min="3" max="3" width="35.08984375" bestFit="1" customWidth="1"/>
    <col min="5" max="5" width="17.36328125" bestFit="1" customWidth="1"/>
    <col min="7" max="7" width="12.6328125" bestFit="1" customWidth="1"/>
  </cols>
  <sheetData>
    <row r="1" spans="1:8" x14ac:dyDescent="0.35">
      <c r="A1" t="s">
        <v>16</v>
      </c>
      <c r="B1" t="s">
        <v>17</v>
      </c>
      <c r="C1" t="s">
        <v>19</v>
      </c>
      <c r="E1" s="46" t="s">
        <v>20</v>
      </c>
      <c r="F1" s="46"/>
    </row>
    <row r="2" spans="1:8" x14ac:dyDescent="0.35">
      <c r="A2">
        <v>2017</v>
      </c>
      <c r="B2" t="s">
        <v>3</v>
      </c>
      <c r="C2" s="2">
        <v>2602.1739130434785</v>
      </c>
      <c r="E2" s="3" t="s">
        <v>21</v>
      </c>
      <c r="F2" s="3">
        <f>ROUND((LOG(2*COUNT(C2:C51),2)),0)</f>
        <v>7</v>
      </c>
    </row>
    <row r="3" spans="1:8" x14ac:dyDescent="0.35">
      <c r="B3" t="s">
        <v>4</v>
      </c>
      <c r="C3" s="2">
        <v>5279.166666666667</v>
      </c>
      <c r="E3" s="3" t="s">
        <v>22</v>
      </c>
      <c r="F3" s="3">
        <f>MIN(C2:C51)</f>
        <v>1050</v>
      </c>
    </row>
    <row r="4" spans="1:8" x14ac:dyDescent="0.35">
      <c r="B4" t="s">
        <v>5</v>
      </c>
      <c r="C4" s="2">
        <v>5950</v>
      </c>
      <c r="E4" s="3" t="s">
        <v>23</v>
      </c>
      <c r="F4" s="3">
        <f>MAX(C2:C51)</f>
        <v>25025</v>
      </c>
    </row>
    <row r="5" spans="1:8" x14ac:dyDescent="0.35">
      <c r="B5" t="s">
        <v>6</v>
      </c>
      <c r="C5" s="2">
        <v>11621.590909090908</v>
      </c>
      <c r="E5" s="3" t="s">
        <v>24</v>
      </c>
      <c r="F5" s="3">
        <f>(F4-F3)/F2</f>
        <v>3425</v>
      </c>
    </row>
    <row r="6" spans="1:8" ht="15" thickBot="1" x14ac:dyDescent="0.4">
      <c r="B6" t="s">
        <v>7</v>
      </c>
      <c r="C6" s="2">
        <v>14506.578947368422</v>
      </c>
    </row>
    <row r="7" spans="1:8" x14ac:dyDescent="0.35">
      <c r="B7" t="s">
        <v>8</v>
      </c>
      <c r="C7" s="2">
        <v>8171.7391304347821</v>
      </c>
      <c r="E7" t="s">
        <v>61</v>
      </c>
      <c r="G7" s="5" t="s">
        <v>25</v>
      </c>
      <c r="H7" s="5" t="s">
        <v>27</v>
      </c>
    </row>
    <row r="8" spans="1:8" x14ac:dyDescent="0.35">
      <c r="B8" t="s">
        <v>9</v>
      </c>
      <c r="C8" s="2">
        <v>17640</v>
      </c>
      <c r="E8">
        <f>F3+F5</f>
        <v>4475</v>
      </c>
      <c r="G8" t="s">
        <v>28</v>
      </c>
      <c r="H8">
        <v>5</v>
      </c>
    </row>
    <row r="9" spans="1:8" x14ac:dyDescent="0.35">
      <c r="B9" t="s">
        <v>10</v>
      </c>
      <c r="C9" s="2">
        <v>4319.318181818182</v>
      </c>
      <c r="E9">
        <f>E8+$F$5</f>
        <v>7900</v>
      </c>
      <c r="G9" t="s">
        <v>29</v>
      </c>
      <c r="H9">
        <v>11</v>
      </c>
    </row>
    <row r="10" spans="1:8" x14ac:dyDescent="0.35">
      <c r="B10" t="s">
        <v>11</v>
      </c>
      <c r="C10" s="2">
        <v>25025</v>
      </c>
      <c r="E10">
        <f t="shared" ref="E10:E13" si="0">E9+$F$5</f>
        <v>11325</v>
      </c>
      <c r="G10" t="s">
        <v>30</v>
      </c>
      <c r="H10">
        <v>6</v>
      </c>
    </row>
    <row r="11" spans="1:8" x14ac:dyDescent="0.35">
      <c r="B11" t="s">
        <v>12</v>
      </c>
      <c r="C11" s="2">
        <v>14423.684210526317</v>
      </c>
      <c r="E11">
        <f t="shared" si="0"/>
        <v>14750</v>
      </c>
      <c r="G11" t="s">
        <v>31</v>
      </c>
      <c r="H11">
        <v>16</v>
      </c>
    </row>
    <row r="12" spans="1:8" x14ac:dyDescent="0.35">
      <c r="A12">
        <v>2018</v>
      </c>
      <c r="B12" t="s">
        <v>3</v>
      </c>
      <c r="C12" s="2">
        <v>6500</v>
      </c>
      <c r="E12">
        <f t="shared" si="0"/>
        <v>18175</v>
      </c>
      <c r="G12" t="s">
        <v>32</v>
      </c>
      <c r="H12">
        <v>7</v>
      </c>
    </row>
    <row r="13" spans="1:8" x14ac:dyDescent="0.35">
      <c r="B13" t="s">
        <v>4</v>
      </c>
      <c r="C13" s="2">
        <v>11025</v>
      </c>
      <c r="E13">
        <f t="shared" si="0"/>
        <v>21600</v>
      </c>
      <c r="G13" t="s">
        <v>33</v>
      </c>
      <c r="H13">
        <v>3</v>
      </c>
    </row>
    <row r="14" spans="1:8" x14ac:dyDescent="0.35">
      <c r="B14" t="s">
        <v>5</v>
      </c>
      <c r="C14" s="2">
        <v>11974.999999999998</v>
      </c>
      <c r="E14">
        <f>E13+$F$5</f>
        <v>25025</v>
      </c>
      <c r="G14" t="s">
        <v>34</v>
      </c>
      <c r="H14">
        <v>2</v>
      </c>
    </row>
    <row r="15" spans="1:8" ht="15" thickBot="1" x14ac:dyDescent="0.4">
      <c r="B15" t="s">
        <v>6</v>
      </c>
      <c r="C15" s="2">
        <v>13000</v>
      </c>
      <c r="G15" s="4" t="s">
        <v>26</v>
      </c>
      <c r="H15" s="4">
        <v>0</v>
      </c>
    </row>
    <row r="16" spans="1:8" x14ac:dyDescent="0.35">
      <c r="B16" t="s">
        <v>7</v>
      </c>
      <c r="C16" s="2">
        <v>7113.75</v>
      </c>
    </row>
    <row r="17" spans="1:3" x14ac:dyDescent="0.35">
      <c r="B17" t="s">
        <v>8</v>
      </c>
      <c r="C17" s="2">
        <v>3104.347826086957</v>
      </c>
    </row>
    <row r="18" spans="1:3" x14ac:dyDescent="0.35">
      <c r="B18" t="s">
        <v>9</v>
      </c>
      <c r="C18" s="2">
        <v>7460.5263157894733</v>
      </c>
    </row>
    <row r="19" spans="1:3" x14ac:dyDescent="0.35">
      <c r="B19" t="s">
        <v>10</v>
      </c>
      <c r="C19" s="2">
        <v>13239.130434782608</v>
      </c>
    </row>
    <row r="20" spans="1:3" x14ac:dyDescent="0.35">
      <c r="B20" t="s">
        <v>11</v>
      </c>
      <c r="C20" s="2">
        <v>8614.7727272727279</v>
      </c>
    </row>
    <row r="21" spans="1:3" x14ac:dyDescent="0.35">
      <c r="B21" t="s">
        <v>12</v>
      </c>
      <c r="C21" s="2">
        <v>16975</v>
      </c>
    </row>
    <row r="22" spans="1:3" x14ac:dyDescent="0.35">
      <c r="A22">
        <v>2019</v>
      </c>
      <c r="B22" t="s">
        <v>3</v>
      </c>
      <c r="C22" s="2">
        <v>1050</v>
      </c>
    </row>
    <row r="23" spans="1:3" x14ac:dyDescent="0.35">
      <c r="B23" t="s">
        <v>4</v>
      </c>
      <c r="C23" s="2">
        <v>9450</v>
      </c>
    </row>
    <row r="24" spans="1:3" x14ac:dyDescent="0.35">
      <c r="B24" t="s">
        <v>5</v>
      </c>
      <c r="C24" s="2">
        <v>8400</v>
      </c>
    </row>
    <row r="25" spans="1:3" x14ac:dyDescent="0.35">
      <c r="B25" t="s">
        <v>6</v>
      </c>
      <c r="C25" s="2">
        <v>13413.75</v>
      </c>
    </row>
    <row r="26" spans="1:3" x14ac:dyDescent="0.35">
      <c r="B26" t="s">
        <v>7</v>
      </c>
      <c r="C26" s="2">
        <v>12313.636363636364</v>
      </c>
    </row>
    <row r="27" spans="1:3" x14ac:dyDescent="0.35">
      <c r="B27" t="s">
        <v>8</v>
      </c>
      <c r="C27" s="2">
        <v>6777.2727272727279</v>
      </c>
    </row>
    <row r="28" spans="1:3" x14ac:dyDescent="0.35">
      <c r="B28" t="s">
        <v>9</v>
      </c>
      <c r="C28" s="2">
        <v>12725</v>
      </c>
    </row>
    <row r="29" spans="1:3" x14ac:dyDescent="0.35">
      <c r="B29" t="s">
        <v>10</v>
      </c>
      <c r="C29" s="2">
        <v>1861.3636363636365</v>
      </c>
    </row>
    <row r="30" spans="1:3" x14ac:dyDescent="0.35">
      <c r="B30" t="s">
        <v>11</v>
      </c>
      <c r="C30" s="2">
        <v>13349.999999999998</v>
      </c>
    </row>
    <row r="31" spans="1:3" x14ac:dyDescent="0.35">
      <c r="B31" t="s">
        <v>12</v>
      </c>
      <c r="C31" s="2">
        <v>20806.57894736842</v>
      </c>
    </row>
    <row r="32" spans="1:3" x14ac:dyDescent="0.35">
      <c r="A32">
        <v>2020</v>
      </c>
      <c r="B32" t="s">
        <v>3</v>
      </c>
      <c r="C32" s="2">
        <v>12695.454545454544</v>
      </c>
    </row>
    <row r="33" spans="1:3" x14ac:dyDescent="0.35">
      <c r="B33" t="s">
        <v>4</v>
      </c>
      <c r="C33" s="2">
        <v>15671.25</v>
      </c>
    </row>
    <row r="34" spans="1:3" x14ac:dyDescent="0.35">
      <c r="B34" t="s">
        <v>5</v>
      </c>
      <c r="C34" s="2">
        <v>16164.473684210525</v>
      </c>
    </row>
    <row r="35" spans="1:3" x14ac:dyDescent="0.35">
      <c r="B35" t="s">
        <v>6</v>
      </c>
      <c r="C35" s="2">
        <v>15606.81818181818</v>
      </c>
    </row>
    <row r="36" spans="1:3" x14ac:dyDescent="0.35">
      <c r="B36" t="s">
        <v>7</v>
      </c>
      <c r="C36" s="2">
        <v>19759.090909090908</v>
      </c>
    </row>
    <row r="37" spans="1:3" x14ac:dyDescent="0.35">
      <c r="B37" t="s">
        <v>8</v>
      </c>
      <c r="C37" s="2">
        <v>15575</v>
      </c>
    </row>
    <row r="38" spans="1:3" x14ac:dyDescent="0.35">
      <c r="B38" t="s">
        <v>9</v>
      </c>
      <c r="C38" s="2">
        <v>24750.000000000004</v>
      </c>
    </row>
    <row r="39" spans="1:3" x14ac:dyDescent="0.35">
      <c r="B39" t="s">
        <v>10</v>
      </c>
      <c r="C39" s="2">
        <v>13874.999999999998</v>
      </c>
    </row>
    <row r="40" spans="1:3" x14ac:dyDescent="0.35">
      <c r="B40" t="s">
        <v>11</v>
      </c>
      <c r="C40" s="2">
        <v>15618.75</v>
      </c>
    </row>
    <row r="41" spans="1:3" x14ac:dyDescent="0.35">
      <c r="B41" t="s">
        <v>12</v>
      </c>
      <c r="C41" s="2">
        <v>9250</v>
      </c>
    </row>
    <row r="42" spans="1:3" x14ac:dyDescent="0.35">
      <c r="A42">
        <v>2021</v>
      </c>
      <c r="B42" t="s">
        <v>3</v>
      </c>
      <c r="C42" s="2">
        <v>6939.1304347826081</v>
      </c>
    </row>
    <row r="43" spans="1:3" x14ac:dyDescent="0.35">
      <c r="B43" t="s">
        <v>4</v>
      </c>
      <c r="C43" s="2">
        <v>19871.25</v>
      </c>
    </row>
    <row r="44" spans="1:3" x14ac:dyDescent="0.35">
      <c r="B44" t="s">
        <v>5</v>
      </c>
      <c r="C44" s="2">
        <v>5000</v>
      </c>
    </row>
    <row r="45" spans="1:3" x14ac:dyDescent="0.35">
      <c r="B45" t="s">
        <v>6</v>
      </c>
      <c r="C45" s="2">
        <v>12122.727272727272</v>
      </c>
    </row>
    <row r="46" spans="1:3" x14ac:dyDescent="0.35">
      <c r="B46" t="s">
        <v>7</v>
      </c>
      <c r="C46" s="2">
        <v>11786.25</v>
      </c>
    </row>
    <row r="47" spans="1:3" x14ac:dyDescent="0.35">
      <c r="B47" t="s">
        <v>8</v>
      </c>
      <c r="C47" s="2">
        <v>7636.363636363636</v>
      </c>
    </row>
    <row r="48" spans="1:3" x14ac:dyDescent="0.35">
      <c r="B48" t="s">
        <v>9</v>
      </c>
      <c r="C48" s="2">
        <v>11850.000000000002</v>
      </c>
    </row>
    <row r="49" spans="1:3" x14ac:dyDescent="0.35">
      <c r="B49" t="s">
        <v>10</v>
      </c>
      <c r="C49" s="2">
        <v>12311.25</v>
      </c>
    </row>
    <row r="50" spans="1:3" x14ac:dyDescent="0.35">
      <c r="B50" t="s">
        <v>11</v>
      </c>
      <c r="C50" s="2">
        <v>5075</v>
      </c>
    </row>
    <row r="51" spans="1:3" x14ac:dyDescent="0.35">
      <c r="B51" t="s">
        <v>12</v>
      </c>
      <c r="C51" s="2">
        <v>4868.181818181818</v>
      </c>
    </row>
    <row r="53" spans="1:3" x14ac:dyDescent="0.35">
      <c r="A53" s="6" t="s">
        <v>35</v>
      </c>
      <c r="C53">
        <f>AVERAGE(C2:C51)</f>
        <v>11302.407428403021</v>
      </c>
    </row>
    <row r="54" spans="1:3" x14ac:dyDescent="0.35">
      <c r="A54" s="6" t="s">
        <v>36</v>
      </c>
      <c r="C54">
        <f>_xlfn.STDEV.S(C2:C51)</f>
        <v>5600.3061565287526</v>
      </c>
    </row>
  </sheetData>
  <sortState xmlns:xlrd2="http://schemas.microsoft.com/office/spreadsheetml/2017/richdata2" ref="G8:G14">
    <sortCondition ref="G8"/>
  </sortState>
  <mergeCells count="1">
    <mergeCell ref="E1:F1"/>
  </mergeCells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CE9C0-AC74-4CE3-A10C-F793DE28141F}">
  <dimension ref="A1:K32"/>
  <sheetViews>
    <sheetView zoomScale="83" zoomScaleNormal="83" workbookViewId="0">
      <selection activeCell="C1" sqref="C1"/>
    </sheetView>
  </sheetViews>
  <sheetFormatPr defaultRowHeight="14.5" x14ac:dyDescent="0.35"/>
  <cols>
    <col min="1" max="1" width="37.54296875" bestFit="1" customWidth="1"/>
    <col min="3" max="3" width="10.81640625" bestFit="1" customWidth="1"/>
  </cols>
  <sheetData>
    <row r="1" spans="1:8" x14ac:dyDescent="0.35">
      <c r="A1" t="s">
        <v>37</v>
      </c>
      <c r="B1">
        <v>21</v>
      </c>
    </row>
    <row r="2" spans="1:8" x14ac:dyDescent="0.35">
      <c r="A2" t="s">
        <v>40</v>
      </c>
      <c r="B2">
        <v>10</v>
      </c>
    </row>
    <row r="3" spans="1:8" x14ac:dyDescent="0.35">
      <c r="A3" t="s">
        <v>38</v>
      </c>
      <c r="B3">
        <v>11302</v>
      </c>
    </row>
    <row r="4" spans="1:8" x14ac:dyDescent="0.35">
      <c r="A4" t="s">
        <v>43</v>
      </c>
      <c r="B4">
        <f>B3/B1</f>
        <v>538.19047619047615</v>
      </c>
    </row>
    <row r="5" spans="1:8" x14ac:dyDescent="0.35">
      <c r="A5" t="s">
        <v>39</v>
      </c>
      <c r="B5">
        <v>5600</v>
      </c>
    </row>
    <row r="6" spans="1:8" x14ac:dyDescent="0.35">
      <c r="A6" t="s">
        <v>44</v>
      </c>
      <c r="B6">
        <f>B5*B5</f>
        <v>31360000</v>
      </c>
    </row>
    <row r="7" spans="1:8" x14ac:dyDescent="0.35">
      <c r="A7" t="s">
        <v>45</v>
      </c>
      <c r="B7">
        <f>B6/B1</f>
        <v>1493333.3333333333</v>
      </c>
    </row>
    <row r="8" spans="1:8" x14ac:dyDescent="0.35">
      <c r="A8" t="s">
        <v>46</v>
      </c>
      <c r="B8">
        <f>SQRT(B7)</f>
        <v>1222.0201853215574</v>
      </c>
    </row>
    <row r="9" spans="1:8" x14ac:dyDescent="0.35">
      <c r="A9" t="s">
        <v>41</v>
      </c>
      <c r="B9">
        <v>1</v>
      </c>
    </row>
    <row r="10" spans="1:8" x14ac:dyDescent="0.35">
      <c r="A10" t="s">
        <v>42</v>
      </c>
      <c r="B10">
        <v>1</v>
      </c>
    </row>
    <row r="11" spans="1:8" x14ac:dyDescent="0.35">
      <c r="A11" t="s">
        <v>47</v>
      </c>
      <c r="B11">
        <v>21</v>
      </c>
    </row>
    <row r="12" spans="1:8" x14ac:dyDescent="0.35">
      <c r="A12" t="s">
        <v>50</v>
      </c>
      <c r="B12">
        <v>2</v>
      </c>
    </row>
    <row r="13" spans="1:8" x14ac:dyDescent="0.35">
      <c r="F13" s="7"/>
    </row>
    <row r="14" spans="1:8" x14ac:dyDescent="0.35">
      <c r="A14" t="s">
        <v>66</v>
      </c>
    </row>
    <row r="15" spans="1:8" x14ac:dyDescent="0.35">
      <c r="A15" s="3" t="s">
        <v>48</v>
      </c>
      <c r="B15" s="8">
        <v>0.99</v>
      </c>
      <c r="C15" s="8">
        <v>0.95</v>
      </c>
      <c r="D15" s="8">
        <v>0.9</v>
      </c>
      <c r="E15" s="8">
        <v>0.8</v>
      </c>
      <c r="H15" s="30"/>
    </row>
    <row r="16" spans="1:8" x14ac:dyDescent="0.35">
      <c r="A16" s="3" t="s">
        <v>167</v>
      </c>
      <c r="B16" s="3">
        <f>$B$4*($B$11+$B$9)+_xlfn.NORM.INV(B15,0,1)*$B$8*SQRT($B$11+$B$9)</f>
        <v>25174.311058675041</v>
      </c>
      <c r="C16" s="3">
        <f>$B$4*($B$11+$B$9)+_xlfn.NORM.INV(C15,0,1)*$B$8*SQRT($B$11+$B$9)</f>
        <v>21268.134098487681</v>
      </c>
      <c r="D16" s="3">
        <f t="shared" ref="D16" si="0">$B$4*($B$11+$B$9)+_xlfn.NORM.INV(D15,0,1)*$B$8*SQRT($B$11+$B$9)</f>
        <v>19185.765614942738</v>
      </c>
      <c r="E16" s="3">
        <f>$B$4*($B$11+$B$9)+_xlfn.NORM.INV(E15,0,1)*$B$8*SQRT($B$11+$B$9)</f>
        <v>16664.180533080667</v>
      </c>
    </row>
    <row r="17" spans="1:11" x14ac:dyDescent="0.35">
      <c r="A17" s="3" t="s">
        <v>49</v>
      </c>
      <c r="B17" s="3">
        <f>_xlfn.NORM.INV(B15,0,1)*$B$8*SQRT($B$11+$B$9)</f>
        <v>13334.120582484567</v>
      </c>
      <c r="C17" s="3">
        <f>_xlfn.NORM.INV(C15,0,1)*$B$8*SQRT($B$11+$B$9)</f>
        <v>9427.9436222972072</v>
      </c>
      <c r="D17" s="3">
        <f>_xlfn.NORM.INV(D15,0,1)*$B$8*SQRT($B$11+$B$9)</f>
        <v>7345.5751387522623</v>
      </c>
      <c r="E17" s="3">
        <f>_xlfn.NORM.INV(E15,0,1)*$B$8*SQRT($B$11+$B$9)</f>
        <v>4823.990056890193</v>
      </c>
      <c r="H17" s="9"/>
      <c r="I17" s="9"/>
      <c r="J17" s="9"/>
      <c r="K17" s="9"/>
    </row>
    <row r="19" spans="1:11" x14ac:dyDescent="0.35">
      <c r="A19" t="s">
        <v>51</v>
      </c>
    </row>
    <row r="20" spans="1:11" x14ac:dyDescent="0.35">
      <c r="A20" s="3" t="s">
        <v>48</v>
      </c>
      <c r="B20" s="8">
        <v>0.99</v>
      </c>
      <c r="C20" s="8">
        <v>0.95</v>
      </c>
      <c r="D20" s="8">
        <v>0.9</v>
      </c>
      <c r="E20" s="8">
        <v>0.8</v>
      </c>
    </row>
    <row r="21" spans="1:11" x14ac:dyDescent="0.35">
      <c r="A21" s="3" t="s">
        <v>167</v>
      </c>
      <c r="B21" s="3">
        <f>$B$4*($B$11+$B$9)+_xlfn.NORM.INV(B20,0,1)*SQRT($B$7*($B$11+$B$9)+$B$12*$B$12*$B$4*$B$4)</f>
        <v>25407.39249809031</v>
      </c>
      <c r="C21" s="3">
        <f t="shared" ref="C21:E21" si="1">$B$4*($B$11+$B$9)+_xlfn.NORM.INV(C20,0,1)*SQRT($B$7*($B$11+$B$9)+$B$12*$B$12*$B$4*$B$4)</f>
        <v>21432.935268284931</v>
      </c>
      <c r="D21" s="3">
        <f t="shared" si="1"/>
        <v>19314.166825662433</v>
      </c>
      <c r="E21" s="3">
        <f t="shared" si="1"/>
        <v>16748.504245261724</v>
      </c>
    </row>
    <row r="22" spans="1:11" x14ac:dyDescent="0.35">
      <c r="A22" s="3" t="s">
        <v>49</v>
      </c>
      <c r="B22" s="3">
        <f>_xlfn.NORM.INV(B20,0,1)*SQRT($B$7*($B$11+$B$9)+$B$12*$B$12*$B$4*$B$4)</f>
        <v>13567.202021899837</v>
      </c>
      <c r="C22" s="3">
        <f t="shared" ref="C22:E22" si="2">_xlfn.NORM.INV(C20,0,1)*SQRT($B$7*($B$11+$B$9)+$B$12*$B$12*$B$4*$B$4)</f>
        <v>9592.744792094456</v>
      </c>
      <c r="D22" s="3">
        <f t="shared" si="2"/>
        <v>7473.9763494719555</v>
      </c>
      <c r="E22" s="3">
        <f t="shared" si="2"/>
        <v>4908.3137690712483</v>
      </c>
    </row>
    <row r="24" spans="1:11" x14ac:dyDescent="0.35">
      <c r="A24" t="s">
        <v>52</v>
      </c>
    </row>
    <row r="25" spans="1:11" x14ac:dyDescent="0.35">
      <c r="A25" s="3" t="s">
        <v>48</v>
      </c>
      <c r="B25" s="8">
        <v>0.99</v>
      </c>
      <c r="C25" s="8">
        <v>0.95</v>
      </c>
      <c r="D25" s="8">
        <v>0.9</v>
      </c>
      <c r="E25" s="8">
        <v>0.8</v>
      </c>
    </row>
    <row r="26" spans="1:11" x14ac:dyDescent="0.35">
      <c r="A26" s="3" t="s">
        <v>167</v>
      </c>
      <c r="B26" s="3">
        <f>$B$4*($B$11*2+$B$9)+_xlfn.NORM.INV(B25,0,1)*$B$8*SQRT($B$11*2+$B$9)</f>
        <v>41783.965634852342</v>
      </c>
      <c r="C26" s="3">
        <f t="shared" ref="C26:E26" si="3">$B$4*($B$11*2+$B$9)+_xlfn.NORM.INV(C25,0,1)*$B$8*SQRT($B$11*2+$B$9)</f>
        <v>36322.932627740462</v>
      </c>
      <c r="D26" s="3">
        <f t="shared" si="3"/>
        <v>33411.67613897581</v>
      </c>
      <c r="E26" s="3">
        <f t="shared" si="3"/>
        <v>29886.372625427575</v>
      </c>
    </row>
    <row r="27" spans="1:11" x14ac:dyDescent="0.35">
      <c r="A27" s="3" t="s">
        <v>49</v>
      </c>
      <c r="B27" s="3">
        <f>_xlfn.NORM.INV(B25,0,1)*$B$8*SQRT($B$11*2+$B$9)</f>
        <v>18641.775158661865</v>
      </c>
      <c r="C27" s="3">
        <f t="shared" ref="C27:E27" si="4">_xlfn.NORM.INV(C25,0,1)*$B$8*SQRT($B$11*2+$B$9)</f>
        <v>13180.742151549988</v>
      </c>
      <c r="D27" s="3">
        <f t="shared" si="4"/>
        <v>10269.485662785335</v>
      </c>
      <c r="E27" s="3">
        <f t="shared" si="4"/>
        <v>6744.1821492371018</v>
      </c>
    </row>
    <row r="30" spans="1:11" x14ac:dyDescent="0.35">
      <c r="A30" s="3" t="s">
        <v>48</v>
      </c>
      <c r="B30" s="8">
        <v>0.99</v>
      </c>
      <c r="C30" s="8">
        <v>0.95</v>
      </c>
      <c r="D30" s="8">
        <v>0.9</v>
      </c>
      <c r="E30" s="8">
        <v>0.8</v>
      </c>
    </row>
    <row r="31" spans="1:11" x14ac:dyDescent="0.35">
      <c r="A31" s="3" t="s">
        <v>167</v>
      </c>
      <c r="B31" s="3">
        <f>$B$4*($B$11*2+$B$9)+_xlfn.NORM.INV(B30,0,1)*SQRT($B$7*($B$11*2+$B$9)+$B$12*$B$12*$B$4*$B$4)</f>
        <v>41951.389822810917</v>
      </c>
      <c r="C31" s="3">
        <f t="shared" ref="C31:E31" si="5">$B$4*($B$11*2+$B$9)+_xlfn.NORM.INV(C30,0,1)*SQRT($B$7*($B$11*2+$B$9)+$B$12*$B$12*$B$4*$B$4)</f>
        <v>36441.310573651332</v>
      </c>
      <c r="D31" s="3">
        <f t="shared" si="5"/>
        <v>33503.907714735658</v>
      </c>
      <c r="E31" s="3">
        <f t="shared" si="5"/>
        <v>29946.942995479276</v>
      </c>
    </row>
    <row r="32" spans="1:11" x14ac:dyDescent="0.35">
      <c r="A32" s="3" t="s">
        <v>49</v>
      </c>
      <c r="B32" s="3">
        <f>_xlfn.NORM.INV(B30,0,1)*SQRT($B$7*($B$11*2+$B$9)+$B$12*$B$12*$B$4*$B$4)</f>
        <v>18809.199346620448</v>
      </c>
      <c r="C32" s="3">
        <f t="shared" ref="C32:E32" si="6">_xlfn.NORM.INV(C30,0,1)*SQRT($B$7*($B$11*2+$B$9)+$B$12*$B$12*$B$4*$B$4)</f>
        <v>13299.12009746086</v>
      </c>
      <c r="D32" s="3">
        <f t="shared" si="6"/>
        <v>10361.717238545181</v>
      </c>
      <c r="E32" s="3">
        <f t="shared" si="6"/>
        <v>6804.7525192888033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2DB62-552D-4EA9-9CA6-36585DFDAD40}">
  <dimension ref="A1:I8"/>
  <sheetViews>
    <sheetView zoomScale="85" zoomScaleNormal="85" workbookViewId="0">
      <selection activeCell="J1" sqref="J1"/>
    </sheetView>
  </sheetViews>
  <sheetFormatPr defaultRowHeight="14.5" x14ac:dyDescent="0.35"/>
  <cols>
    <col min="2" max="2" width="12.90625" bestFit="1" customWidth="1"/>
    <col min="3" max="3" width="15" bestFit="1" customWidth="1"/>
    <col min="5" max="5" width="9.7265625" bestFit="1" customWidth="1"/>
    <col min="6" max="6" width="11.1796875" bestFit="1" customWidth="1"/>
  </cols>
  <sheetData>
    <row r="1" spans="1:9" x14ac:dyDescent="0.35">
      <c r="A1" s="3" t="s">
        <v>16</v>
      </c>
      <c r="B1" s="3" t="s">
        <v>57</v>
      </c>
      <c r="C1" s="3" t="s">
        <v>54</v>
      </c>
      <c r="D1" s="3" t="s">
        <v>58</v>
      </c>
      <c r="E1" s="3" t="s">
        <v>59</v>
      </c>
      <c r="F1" s="3" t="s">
        <v>53</v>
      </c>
      <c r="G1" s="3" t="s">
        <v>55</v>
      </c>
      <c r="H1" s="3" t="s">
        <v>56</v>
      </c>
      <c r="I1" s="3" t="s">
        <v>60</v>
      </c>
    </row>
    <row r="2" spans="1:9" x14ac:dyDescent="0.35">
      <c r="A2" s="3">
        <v>2016</v>
      </c>
      <c r="B2" s="3"/>
      <c r="C2" s="3"/>
      <c r="D2" s="3">
        <v>29282</v>
      </c>
      <c r="E2" s="3"/>
      <c r="F2" s="3"/>
      <c r="G2" s="3"/>
      <c r="H2" s="3"/>
      <c r="I2" s="3"/>
    </row>
    <row r="3" spans="1:9" x14ac:dyDescent="0.35">
      <c r="A3" s="3">
        <v>2017</v>
      </c>
      <c r="B3" s="12">
        <v>926</v>
      </c>
      <c r="C3" s="3">
        <v>545</v>
      </c>
      <c r="D3" s="3">
        <v>33436</v>
      </c>
      <c r="E3" s="13">
        <f>(B3+C3)/AVERAGE(D2:D3)</f>
        <v>4.6908383558149178E-2</v>
      </c>
      <c r="F3" s="10">
        <v>0.1971</v>
      </c>
      <c r="G3" s="3">
        <v>9257</v>
      </c>
      <c r="H3" s="3">
        <v>24179</v>
      </c>
      <c r="I3" s="13">
        <f>F3*G3/D3+0.029*(1-0.19)*H3/D3</f>
        <v>7.1555192307692306E-2</v>
      </c>
    </row>
    <row r="4" spans="1:9" x14ac:dyDescent="0.35">
      <c r="A4" s="3">
        <v>2018</v>
      </c>
      <c r="B4" s="12">
        <v>959</v>
      </c>
      <c r="C4" s="3">
        <v>439</v>
      </c>
      <c r="D4" s="3">
        <v>28702</v>
      </c>
      <c r="E4" s="13">
        <f>(B4+C4)/AVERAGE(D3:D4)</f>
        <v>4.4996620425504522E-2</v>
      </c>
      <c r="F4" s="10">
        <v>0.20619999999999999</v>
      </c>
      <c r="G4" s="3">
        <v>10144</v>
      </c>
      <c r="H4" s="3">
        <v>18558</v>
      </c>
      <c r="I4" s="13">
        <f>F4*G4/D4+0.029*(1-0.19)*H4/D4</f>
        <v>8.8064254058950589E-2</v>
      </c>
    </row>
    <row r="5" spans="1:9" x14ac:dyDescent="0.35">
      <c r="A5" s="3">
        <v>2019</v>
      </c>
      <c r="B5" s="3">
        <v>1010</v>
      </c>
      <c r="C5" s="3">
        <v>438</v>
      </c>
      <c r="D5" s="3">
        <v>28826</v>
      </c>
      <c r="E5" s="13">
        <f t="shared" ref="E5:E6" si="0">(B5+C5)/AVERAGE(D4:D5)</f>
        <v>5.0340703657349467E-2</v>
      </c>
      <c r="F5" s="10">
        <v>0.2455</v>
      </c>
      <c r="G5" s="3">
        <v>11154</v>
      </c>
      <c r="H5" s="3">
        <v>17672</v>
      </c>
      <c r="I5" s="13">
        <f>F5*G5/D5+0.029*(1-0.19)*H5/D5</f>
        <v>0.10939506972871713</v>
      </c>
    </row>
    <row r="6" spans="1:9" x14ac:dyDescent="0.35">
      <c r="A6" s="3">
        <v>2020</v>
      </c>
      <c r="B6" s="3">
        <v>7391</v>
      </c>
      <c r="C6" s="3">
        <v>279</v>
      </c>
      <c r="D6" s="3">
        <v>39483</v>
      </c>
      <c r="E6" s="13">
        <f t="shared" si="0"/>
        <v>0.22456777291425728</v>
      </c>
      <c r="F6" s="3"/>
      <c r="G6" s="3">
        <v>18545</v>
      </c>
      <c r="H6" s="3">
        <v>20938</v>
      </c>
      <c r="I6" s="3"/>
    </row>
    <row r="7" spans="1:9" x14ac:dyDescent="0.35">
      <c r="A7" s="3">
        <v>2021</v>
      </c>
      <c r="B7" s="3">
        <v>1192</v>
      </c>
      <c r="C7" s="3">
        <v>264</v>
      </c>
      <c r="D7" s="3">
        <v>37807</v>
      </c>
      <c r="E7" s="13">
        <f>(B7+C7)/AVERAGE(D6:D7)</f>
        <v>3.7676284124725061E-2</v>
      </c>
      <c r="F7" s="3"/>
      <c r="G7" s="3">
        <v>19737</v>
      </c>
      <c r="H7" s="3">
        <v>18070</v>
      </c>
      <c r="I7" s="3"/>
    </row>
    <row r="8" spans="1:9" x14ac:dyDescent="0.35">
      <c r="A8" s="11" t="s">
        <v>35</v>
      </c>
      <c r="B8" s="14"/>
      <c r="C8" s="14"/>
      <c r="D8" s="14"/>
      <c r="E8" s="15">
        <f>AVERAGE(E3:E7)</f>
        <v>8.0897952935997094E-2</v>
      </c>
      <c r="F8" s="13"/>
      <c r="G8" s="3"/>
      <c r="H8" s="3"/>
      <c r="I8" s="15">
        <f>AVERAGE(I3:I5)</f>
        <v>8.9671505365119988E-2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Evidované denní pohyby</vt:lpstr>
      <vt:lpstr>Evidované denní pohyby-upravené</vt:lpstr>
      <vt:lpstr>Měsíční výdej 2012-2014</vt:lpstr>
      <vt:lpstr>Měsíční výdej dle zaměstnance</vt:lpstr>
      <vt:lpstr>Standardizace měsíčního výdeje</vt:lpstr>
      <vt:lpstr>Periodogram</vt:lpstr>
      <vt:lpstr>Histogram</vt:lpstr>
      <vt:lpstr>P-systém</vt:lpstr>
      <vt:lpstr>Náklady</vt:lpstr>
      <vt:lpstr>Q-systém</vt:lpstr>
      <vt:lpstr>Objednávky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Terezka Pavlásková</dc:creator>
  <cp:lastModifiedBy>Terezka Pavlásková</cp:lastModifiedBy>
  <dcterms:created xsi:type="dcterms:W3CDTF">2015-06-05T18:19:34Z</dcterms:created>
  <dcterms:modified xsi:type="dcterms:W3CDTF">2023-04-01T07:21:54Z</dcterms:modified>
</cp:coreProperties>
</file>