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4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6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7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8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ables/table10.xml" ContentType="application/vnd.openxmlformats-officedocument.spreadsheetml.table+xml"/>
  <Override PartName="/xl/drawings/drawing9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10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11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12.xml" ContentType="application/vnd.openxmlformats-officedocument.drawing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D:\studium\JCU_ZF\diplomka\DP_podklady\statistika\"/>
    </mc:Choice>
  </mc:AlternateContent>
  <xr:revisionPtr revIDLastSave="0" documentId="13_ncr:1_{CCECDB86-1D36-47AF-A73A-176F0973E980}" xr6:coauthVersionLast="45" xr6:coauthVersionMax="45" xr10:uidLastSave="{00000000-0000-0000-0000-000000000000}"/>
  <bookViews>
    <workbookView xWindow="-120" yWindow="-120" windowWidth="24240" windowHeight="13140" firstSheet="6" activeTab="11" xr2:uid="{DA4EFB7B-0EC5-4A4F-A426-EF2A670A363A}"/>
  </bookViews>
  <sheets>
    <sheet name="Grafy" sheetId="2" r:id="rId1"/>
    <sheet name="NEL" sheetId="3" r:id="rId2"/>
    <sheet name="NEL_v.1" sheetId="5" r:id="rId3"/>
    <sheet name="PCB_v.1" sheetId="6" r:id="rId4"/>
    <sheet name="Tabulky" sheetId="1" r:id="rId5"/>
    <sheet name="Průběh celým časem" sheetId="7" r:id="rId6"/>
    <sheet name="Průběh_celym_casem_v.1" sheetId="8" r:id="rId7"/>
    <sheet name="Statistricke_hodnoty" sheetId="10" r:id="rId8"/>
    <sheet name="Porovnani_vrtu_HG 1,3" sheetId="9" r:id="rId9"/>
    <sheet name="Interval_NEL_HG 1,3" sheetId="11" r:id="rId10"/>
    <sheet name="Interval_PCB_HG 1,3" sheetId="12" r:id="rId11"/>
    <sheet name="List1" sheetId="13" r:id="rId12"/>
    <sheet name="PCB" sheetId="4" r:id="rId13"/>
  </sheets>
  <externalReferences>
    <externalReference r:id="rId14"/>
  </externalReferences>
  <definedNames>
    <definedName name="_xlnm._FilterDatabase" localSheetId="4" hidden="1">Tabulky!$A$175:$E$213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" i="13" l="1"/>
  <c r="T148" i="2" l="1"/>
  <c r="T151" i="2"/>
  <c r="T150" i="2"/>
  <c r="T149" i="2"/>
  <c r="T147" i="2"/>
  <c r="T146" i="2"/>
  <c r="T145" i="2"/>
  <c r="T143" i="2"/>
  <c r="T144" i="2"/>
  <c r="D135" i="8"/>
  <c r="D134" i="8"/>
  <c r="D133" i="8"/>
  <c r="D131" i="8"/>
  <c r="D130" i="8"/>
  <c r="D129" i="8"/>
  <c r="D128" i="8"/>
  <c r="D127" i="8"/>
  <c r="D96" i="8"/>
  <c r="D95" i="8"/>
  <c r="D94" i="8"/>
  <c r="D92" i="8"/>
  <c r="D91" i="8"/>
  <c r="D90" i="8"/>
  <c r="D89" i="8"/>
  <c r="D88" i="8"/>
  <c r="D55" i="8"/>
  <c r="D57" i="8"/>
  <c r="D56" i="8"/>
  <c r="D53" i="8"/>
  <c r="D52" i="8"/>
  <c r="D51" i="8"/>
  <c r="D50" i="8"/>
  <c r="D49" i="8"/>
  <c r="D13" i="8"/>
  <c r="D11" i="8"/>
  <c r="AJ6" i="8"/>
  <c r="D12" i="8"/>
  <c r="D19" i="8"/>
  <c r="D17" i="8"/>
  <c r="D18" i="8"/>
  <c r="D14" i="8"/>
  <c r="U54" i="12" l="1"/>
  <c r="T54" i="12"/>
  <c r="M40" i="1" l="1"/>
  <c r="L40" i="1"/>
  <c r="J40" i="1"/>
  <c r="I40" i="1"/>
  <c r="M39" i="1"/>
  <c r="L39" i="1"/>
  <c r="J39" i="1"/>
  <c r="I39" i="1"/>
  <c r="M38" i="1"/>
  <c r="L38" i="1"/>
  <c r="J38" i="1"/>
  <c r="I38" i="1"/>
  <c r="M37" i="1"/>
  <c r="L37" i="1"/>
  <c r="J37" i="1"/>
  <c r="I37" i="1"/>
  <c r="M36" i="1"/>
  <c r="L36" i="1"/>
  <c r="J36" i="1"/>
  <c r="I36" i="1"/>
  <c r="AL122" i="8" l="1"/>
  <c r="AK122" i="8"/>
  <c r="AJ122" i="8"/>
  <c r="AL83" i="8"/>
  <c r="AK83" i="8"/>
  <c r="AJ83" i="8"/>
  <c r="AL44" i="8"/>
  <c r="AK44" i="8"/>
  <c r="AJ44" i="8"/>
  <c r="E254" i="8"/>
  <c r="E255" i="8" s="1"/>
  <c r="H255" i="8" s="1"/>
  <c r="H256" i="8" s="1"/>
  <c r="E256" i="8" l="1"/>
  <c r="AI43" i="7"/>
  <c r="AI5" i="7"/>
  <c r="AI82" i="7"/>
  <c r="AI121" i="7"/>
  <c r="B214" i="1" l="1"/>
  <c r="B173" i="1"/>
  <c r="B153" i="1"/>
  <c r="E44" i="6"/>
  <c r="F21" i="6"/>
  <c r="E21" i="6"/>
  <c r="G44" i="5"/>
  <c r="F44" i="5"/>
  <c r="G21" i="5"/>
  <c r="F21" i="5"/>
  <c r="E46" i="4" l="1"/>
  <c r="F23" i="4"/>
  <c r="E23" i="4"/>
  <c r="F46" i="3"/>
  <c r="E46" i="3"/>
  <c r="F23" i="3"/>
  <c r="E23" i="3"/>
  <c r="E180" i="2" l="1"/>
  <c r="E134" i="2"/>
  <c r="E111" i="2"/>
  <c r="E88" i="2"/>
  <c r="E65" i="2"/>
  <c r="E42" i="2"/>
  <c r="E19" i="2"/>
  <c r="B128" i="1" l="1"/>
  <c r="B108" i="1"/>
  <c r="B86" i="1"/>
  <c r="B65" i="1"/>
  <c r="H254" i="8"/>
</calcChain>
</file>

<file path=xl/sharedStrings.xml><?xml version="1.0" encoding="utf-8"?>
<sst xmlns="http://schemas.openxmlformats.org/spreadsheetml/2006/main" count="541" uniqueCount="91">
  <si>
    <t>Rok</t>
  </si>
  <si>
    <t>I.</t>
  </si>
  <si>
    <t>II.</t>
  </si>
  <si>
    <t>VRT HG1</t>
  </si>
  <si>
    <t>NEL-PV_I.</t>
  </si>
  <si>
    <t>NEL-PV_II.</t>
  </si>
  <si>
    <t>PCB_I.</t>
  </si>
  <si>
    <t>PCB_II.</t>
  </si>
  <si>
    <t>VRT HG3</t>
  </si>
  <si>
    <r>
      <rPr>
        <sz val="11"/>
        <color theme="1"/>
        <rFont val="Calibri"/>
        <family val="2"/>
        <charset val="238"/>
      </rPr>
      <t>&lt;</t>
    </r>
    <r>
      <rPr>
        <sz val="11"/>
        <color theme="1"/>
        <rFont val="Times New Roman"/>
        <family val="1"/>
        <charset val="238"/>
      </rPr>
      <t>0,010</t>
    </r>
  </si>
  <si>
    <r>
      <rPr>
        <sz val="11"/>
        <color theme="1"/>
        <rFont val="Calibri"/>
        <family val="2"/>
        <charset val="238"/>
      </rPr>
      <t>&lt;</t>
    </r>
    <r>
      <rPr>
        <sz val="11"/>
        <color theme="1"/>
        <rFont val="Times New Roman"/>
        <family val="1"/>
        <charset val="238"/>
      </rPr>
      <t>0,01</t>
    </r>
  </si>
  <si>
    <r>
      <rPr>
        <sz val="11"/>
        <color theme="1"/>
        <rFont val="Calibri"/>
        <family val="2"/>
        <charset val="238"/>
      </rPr>
      <t>&lt;</t>
    </r>
    <r>
      <rPr>
        <sz val="11"/>
        <color theme="1"/>
        <rFont val="Times New Roman"/>
        <family val="1"/>
        <charset val="238"/>
      </rPr>
      <t>0,02</t>
    </r>
  </si>
  <si>
    <r>
      <rPr>
        <sz val="11"/>
        <color theme="1"/>
        <rFont val="Calibri"/>
        <family val="2"/>
        <charset val="238"/>
      </rPr>
      <t>&lt;</t>
    </r>
    <r>
      <rPr>
        <sz val="11"/>
        <color theme="1"/>
        <rFont val="Times New Roman"/>
        <family val="1"/>
        <charset val="238"/>
      </rPr>
      <t>0,001</t>
    </r>
  </si>
  <si>
    <r>
      <rPr>
        <sz val="11"/>
        <color theme="1"/>
        <rFont val="Calibri"/>
        <family val="2"/>
        <charset val="238"/>
      </rPr>
      <t>&lt;</t>
    </r>
    <r>
      <rPr>
        <sz val="11"/>
        <color theme="1"/>
        <rFont val="Times New Roman"/>
        <family val="1"/>
        <charset val="238"/>
      </rPr>
      <t>0,1</t>
    </r>
  </si>
  <si>
    <t>A</t>
  </si>
  <si>
    <t>B</t>
  </si>
  <si>
    <t>C</t>
  </si>
  <si>
    <t>Právní norma</t>
  </si>
  <si>
    <t>Ø</t>
  </si>
  <si>
    <t>HG-1</t>
  </si>
  <si>
    <t>HG-3</t>
  </si>
  <si>
    <t>NEL</t>
  </si>
  <si>
    <t>PCB I.</t>
  </si>
  <si>
    <t>±25%</t>
  </si>
  <si>
    <t xml:space="preserve"> Nejistota měření</t>
  </si>
  <si>
    <t>0,05</t>
  </si>
  <si>
    <t>0,04</t>
  </si>
  <si>
    <t>0,02</t>
  </si>
  <si>
    <t>0,01</t>
  </si>
  <si>
    <t>PCB</t>
  </si>
  <si>
    <t>ROK</t>
  </si>
  <si>
    <t>VRT HG 1</t>
  </si>
  <si>
    <t>VRT HG 3</t>
  </si>
  <si>
    <t>Limit A</t>
  </si>
  <si>
    <t>Limit B</t>
  </si>
  <si>
    <t>Me</t>
  </si>
  <si>
    <t>σ</t>
  </si>
  <si>
    <t>VRT HG 1,3</t>
  </si>
  <si>
    <t>PCB HG 1</t>
  </si>
  <si>
    <t>PCB HG 3</t>
  </si>
  <si>
    <t>VRT HG 1, 3</t>
  </si>
  <si>
    <t>NEL HG 1</t>
  </si>
  <si>
    <t>NEL HG 3</t>
  </si>
  <si>
    <r>
      <t>PCB HG 1 [</t>
    </r>
    <r>
      <rPr>
        <b/>
        <sz val="11"/>
        <color theme="1"/>
        <rFont val="Calibri"/>
        <family val="2"/>
        <charset val="238"/>
      </rPr>
      <t>µ/l</t>
    </r>
    <r>
      <rPr>
        <b/>
        <sz val="11"/>
        <color theme="1"/>
        <rFont val="Calibri"/>
        <family val="2"/>
        <charset val="238"/>
        <scheme val="minor"/>
      </rPr>
      <t>]</t>
    </r>
  </si>
  <si>
    <t>Limit A [µ/l]</t>
  </si>
  <si>
    <t>Limit B [µ/l]</t>
  </si>
  <si>
    <t>PCB HG 3 [µ/l]</t>
  </si>
  <si>
    <r>
      <t>PCB [</t>
    </r>
    <r>
      <rPr>
        <sz val="11"/>
        <color theme="1"/>
        <rFont val="Calibri"/>
        <family val="2"/>
        <charset val="238"/>
      </rPr>
      <t>µ/l</t>
    </r>
    <r>
      <rPr>
        <sz val="11"/>
        <color theme="1"/>
        <rFont val="Calibri"/>
        <family val="2"/>
        <charset val="238"/>
        <scheme val="minor"/>
      </rPr>
      <t>]</t>
    </r>
  </si>
  <si>
    <t>PCB [µ/l]</t>
  </si>
  <si>
    <t>NEL [mg/l]</t>
  </si>
  <si>
    <t>Limit A [mg/l]</t>
  </si>
  <si>
    <t>Limit B [mg/l]</t>
  </si>
  <si>
    <t>NEL HG 1 [mg/l]</t>
  </si>
  <si>
    <t>NEL HG 3[mg/l]</t>
  </si>
  <si>
    <t>HG 1 NEL</t>
  </si>
  <si>
    <t>HG 1 PCB</t>
  </si>
  <si>
    <t>HG 3 NEL</t>
  </si>
  <si>
    <t>HG 3 PCB</t>
  </si>
  <si>
    <t>Průměr [mg/l]</t>
  </si>
  <si>
    <t>Smerodatná odchylka [mg/l]</t>
  </si>
  <si>
    <t>Průměr [µg/l]</t>
  </si>
  <si>
    <t>Smerodatná odchylka [µg/l]</t>
  </si>
  <si>
    <t>Sloupec1</t>
  </si>
  <si>
    <t>Sloupec2</t>
  </si>
  <si>
    <t>Hg 1</t>
  </si>
  <si>
    <t>Hg 3</t>
  </si>
  <si>
    <t>Průměr</t>
  </si>
  <si>
    <t>Median</t>
  </si>
  <si>
    <t>S.ODCHYL</t>
  </si>
  <si>
    <t>P.ODCHYL</t>
  </si>
  <si>
    <t>Průměrná odchylka [mg/l]</t>
  </si>
  <si>
    <t>Průměrná odchylka [µg/l]</t>
  </si>
  <si>
    <t>Median [mg/l]</t>
  </si>
  <si>
    <t>Median [µg/l]</t>
  </si>
  <si>
    <t>d</t>
  </si>
  <si>
    <t>Rozptyl</t>
  </si>
  <si>
    <r>
      <t>PCB [</t>
    </r>
    <r>
      <rPr>
        <sz val="11"/>
        <color theme="1"/>
        <rFont val="Calibri"/>
        <family val="2"/>
        <charset val="238"/>
      </rPr>
      <t>µg/l</t>
    </r>
    <r>
      <rPr>
        <sz val="11"/>
        <color theme="1"/>
        <rFont val="Calibri"/>
        <family val="2"/>
        <charset val="238"/>
        <scheme val="minor"/>
      </rPr>
      <t>]</t>
    </r>
  </si>
  <si>
    <t>PCB_HG 3_limity A, B_interva rozložení_trend růstu</t>
  </si>
  <si>
    <t>Modus</t>
  </si>
  <si>
    <t>Variační rozpětí</t>
  </si>
  <si>
    <t>Průměrná odchylka</t>
  </si>
  <si>
    <t>Směrodatná odchylka</t>
  </si>
  <si>
    <t>Sloupec3</t>
  </si>
  <si>
    <t>Sloupec4</t>
  </si>
  <si>
    <t>Sloupec5</t>
  </si>
  <si>
    <t>Sloupec6</t>
  </si>
  <si>
    <t>Maximum</t>
  </si>
  <si>
    <t>Minimum</t>
  </si>
  <si>
    <t>&lt;min.</t>
  </si>
  <si>
    <t>max.&gt;</t>
  </si>
  <si>
    <t>Medián PCB HG 3 jaro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</si>
</sst>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č_-;\-* #,##0.00\ _K_č_-;_-* &quot;-&quot;??\ _K_č_-;_-@_-"/>
    <numFmt numFmtId="165" formatCode="0.000"/>
    <numFmt numFmtId="166" formatCode="0.0000"/>
    <numFmt numFmtId="167" formatCode="0.0000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Times New Roman"/>
      <family val="2"/>
      <charset val="238"/>
    </font>
    <font>
      <b/>
      <sz val="11"/>
      <color theme="0"/>
      <name val="Times New Roman"/>
      <family val="1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rgb="FF595959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theme="4" tint="0.7999816888943144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/>
        <bgColor theme="4" tint="0.79998168889431442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D9E1F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4" tint="0.39997558519241921"/>
      </top>
      <bottom style="medium">
        <color indexed="64"/>
      </bottom>
      <diagonal/>
    </border>
    <border>
      <left/>
      <right style="medium">
        <color indexed="64"/>
      </right>
      <top style="thin">
        <color theme="4" tint="0.39997558519241921"/>
      </top>
      <bottom style="medium">
        <color indexed="64"/>
      </bottom>
      <diagonal/>
    </border>
    <border>
      <left style="medium">
        <color indexed="64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4" tint="0.3999755851924192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4" tint="0.39985351115451523"/>
      </left>
      <right style="thin">
        <color theme="4" tint="0.39988402966399123"/>
      </right>
      <top style="medium">
        <color indexed="64"/>
      </top>
      <bottom style="medium">
        <color indexed="64"/>
      </bottom>
      <diagonal/>
    </border>
    <border>
      <left style="thin">
        <color theme="4" tint="0.39988402966399123"/>
      </left>
      <right style="thin">
        <color theme="4" tint="0.39985351115451523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medium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180">
    <xf numFmtId="0" fontId="0" fillId="0" borderId="0" xfId="0"/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6" fillId="5" borderId="17" xfId="0" applyFont="1" applyFill="1" applyBorder="1" applyAlignment="1">
      <alignment horizontal="center"/>
    </xf>
    <xf numFmtId="0" fontId="6" fillId="5" borderId="18" xfId="0" applyFont="1" applyFill="1" applyBorder="1" applyAlignment="1">
      <alignment horizontal="center"/>
    </xf>
    <xf numFmtId="0" fontId="6" fillId="5" borderId="19" xfId="0" applyFont="1" applyFill="1" applyBorder="1" applyAlignment="1">
      <alignment horizontal="center"/>
    </xf>
    <xf numFmtId="0" fontId="0" fillId="2" borderId="0" xfId="0" applyFill="1"/>
    <xf numFmtId="0" fontId="7" fillId="3" borderId="14" xfId="0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4" borderId="1" xfId="0" applyNumberFormat="1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3" borderId="4" xfId="0" applyFont="1" applyFill="1" applyBorder="1" applyAlignment="1">
      <alignment horizontal="center"/>
    </xf>
    <xf numFmtId="0" fontId="6" fillId="5" borderId="4" xfId="0" applyFont="1" applyFill="1" applyBorder="1"/>
    <xf numFmtId="0" fontId="6" fillId="5" borderId="6" xfId="0" applyFont="1" applyFill="1" applyBorder="1" applyAlignment="1">
      <alignment horizontal="center"/>
    </xf>
    <xf numFmtId="0" fontId="6" fillId="5" borderId="20" xfId="0" applyFont="1" applyFill="1" applyBorder="1" applyAlignment="1"/>
    <xf numFmtId="0" fontId="6" fillId="5" borderId="21" xfId="0" applyFont="1" applyFill="1" applyBorder="1" applyAlignment="1"/>
    <xf numFmtId="0" fontId="0" fillId="0" borderId="6" xfId="0" applyBorder="1"/>
    <xf numFmtId="2" fontId="0" fillId="0" borderId="10" xfId="0" applyNumberFormat="1" applyBorder="1"/>
    <xf numFmtId="2" fontId="1" fillId="0" borderId="10" xfId="0" applyNumberFormat="1" applyFont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5" borderId="22" xfId="0" applyFont="1" applyFill="1" applyBorder="1"/>
    <xf numFmtId="0" fontId="6" fillId="5" borderId="23" xfId="0" applyFont="1" applyFill="1" applyBorder="1" applyAlignment="1"/>
    <xf numFmtId="0" fontId="5" fillId="4" borderId="9" xfId="0" applyFont="1" applyFill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64" fontId="0" fillId="0" borderId="0" xfId="1" applyFont="1"/>
    <xf numFmtId="0" fontId="6" fillId="5" borderId="22" xfId="0" applyFont="1" applyFill="1" applyBorder="1" applyAlignment="1">
      <alignment horizontal="center"/>
    </xf>
    <xf numFmtId="0" fontId="6" fillId="5" borderId="6" xfId="0" applyFont="1" applyFill="1" applyBorder="1" applyAlignment="1"/>
    <xf numFmtId="0" fontId="6" fillId="5" borderId="1" xfId="0" applyFont="1" applyFill="1" applyBorder="1"/>
    <xf numFmtId="0" fontId="1" fillId="0" borderId="4" xfId="0" applyFont="1" applyBorder="1"/>
    <xf numFmtId="0" fontId="1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0" xfId="0" applyBorder="1"/>
    <xf numFmtId="0" fontId="6" fillId="5" borderId="24" xfId="0" applyFont="1" applyFill="1" applyBorder="1" applyAlignment="1">
      <alignment horizontal="center"/>
    </xf>
    <xf numFmtId="0" fontId="6" fillId="5" borderId="25" xfId="0" applyFont="1" applyFill="1" applyBorder="1" applyAlignment="1">
      <alignment horizontal="center"/>
    </xf>
    <xf numFmtId="0" fontId="0" fillId="6" borderId="0" xfId="0" applyFill="1"/>
    <xf numFmtId="0" fontId="0" fillId="6" borderId="0" xfId="0" applyFill="1" applyBorder="1"/>
    <xf numFmtId="0" fontId="0" fillId="0" borderId="0" xfId="0" applyFill="1"/>
    <xf numFmtId="0" fontId="0" fillId="0" borderId="10" xfId="0" applyNumberFormat="1" applyBorder="1"/>
    <xf numFmtId="0" fontId="0" fillId="0" borderId="4" xfId="0" applyBorder="1"/>
    <xf numFmtId="0" fontId="0" fillId="0" borderId="1" xfId="0" applyBorder="1"/>
    <xf numFmtId="0" fontId="0" fillId="0" borderId="1" xfId="0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4" xfId="0" applyFont="1" applyBorder="1"/>
    <xf numFmtId="0" fontId="9" fillId="0" borderId="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5" fillId="4" borderId="15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2" fontId="5" fillId="4" borderId="15" xfId="0" applyNumberFormat="1" applyFont="1" applyFill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165" fontId="0" fillId="0" borderId="10" xfId="0" applyNumberFormat="1" applyBorder="1"/>
    <xf numFmtId="165" fontId="5" fillId="0" borderId="1" xfId="0" applyNumberFormat="1" applyFont="1" applyBorder="1" applyAlignment="1">
      <alignment horizontal="center"/>
    </xf>
    <xf numFmtId="165" fontId="5" fillId="4" borderId="1" xfId="0" applyNumberFormat="1" applyFont="1" applyFill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5" fontId="1" fillId="4" borderId="1" xfId="0" applyNumberFormat="1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7" borderId="9" xfId="0" applyFill="1" applyBorder="1"/>
    <xf numFmtId="0" fontId="0" fillId="8" borderId="26" xfId="0" applyFill="1" applyBorder="1"/>
    <xf numFmtId="0" fontId="0" fillId="9" borderId="26" xfId="0" applyFill="1" applyBorder="1"/>
    <xf numFmtId="0" fontId="0" fillId="10" borderId="7" xfId="0" applyFill="1" applyBorder="1"/>
    <xf numFmtId="0" fontId="0" fillId="11" borderId="7" xfId="0" applyFill="1" applyBorder="1"/>
    <xf numFmtId="0" fontId="0" fillId="12" borderId="7" xfId="0" applyFill="1" applyBorder="1"/>
    <xf numFmtId="165" fontId="2" fillId="0" borderId="1" xfId="0" applyNumberFormat="1" applyFont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165" fontId="9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165" fontId="9" fillId="0" borderId="0" xfId="0" applyNumberFormat="1" applyFont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5" fillId="13" borderId="1" xfId="0" applyFont="1" applyFill="1" applyBorder="1" applyAlignment="1">
      <alignment horizontal="center"/>
    </xf>
    <xf numFmtId="0" fontId="9" fillId="7" borderId="9" xfId="0" applyFont="1" applyFill="1" applyBorder="1" applyAlignment="1">
      <alignment horizontal="center"/>
    </xf>
    <xf numFmtId="0" fontId="9" fillId="8" borderId="1" xfId="0" applyFont="1" applyFill="1" applyBorder="1" applyAlignment="1">
      <alignment horizontal="center"/>
    </xf>
    <xf numFmtId="0" fontId="9" fillId="10" borderId="1" xfId="0" applyFont="1" applyFill="1" applyBorder="1" applyAlignment="1">
      <alignment horizontal="center"/>
    </xf>
    <xf numFmtId="0" fontId="9" fillId="11" borderId="1" xfId="0" applyFont="1" applyFill="1" applyBorder="1" applyAlignment="1">
      <alignment horizontal="center"/>
    </xf>
    <xf numFmtId="0" fontId="9" fillId="12" borderId="1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0" fillId="8" borderId="1" xfId="0" applyFill="1" applyBorder="1"/>
    <xf numFmtId="0" fontId="0" fillId="9" borderId="1" xfId="0" applyFill="1" applyBorder="1"/>
    <xf numFmtId="0" fontId="0" fillId="11" borderId="1" xfId="0" applyFill="1" applyBorder="1"/>
    <xf numFmtId="0" fontId="0" fillId="12" borderId="1" xfId="0" applyFill="1" applyBorder="1"/>
    <xf numFmtId="0" fontId="6" fillId="5" borderId="28" xfId="0" applyFont="1" applyFill="1" applyBorder="1"/>
    <xf numFmtId="0" fontId="2" fillId="3" borderId="29" xfId="0" applyFont="1" applyFill="1" applyBorder="1" applyAlignment="1">
      <alignment horizontal="center"/>
    </xf>
    <xf numFmtId="0" fontId="1" fillId="14" borderId="1" xfId="0" applyFont="1" applyFill="1" applyBorder="1" applyAlignment="1">
      <alignment horizontal="center"/>
    </xf>
    <xf numFmtId="0" fontId="2" fillId="3" borderId="30" xfId="0" applyFont="1" applyFill="1" applyBorder="1" applyAlignment="1">
      <alignment horizontal="center"/>
    </xf>
    <xf numFmtId="0" fontId="1" fillId="15" borderId="1" xfId="0" applyFont="1" applyFill="1" applyBorder="1" applyAlignment="1">
      <alignment horizontal="center"/>
    </xf>
    <xf numFmtId="0" fontId="5" fillId="15" borderId="1" xfId="0" applyFont="1" applyFill="1" applyBorder="1" applyAlignment="1">
      <alignment horizontal="center"/>
    </xf>
    <xf numFmtId="0" fontId="6" fillId="5" borderId="25" xfId="0" applyFont="1" applyFill="1" applyBorder="1"/>
    <xf numFmtId="0" fontId="5" fillId="14" borderId="1" xfId="0" applyFont="1" applyFill="1" applyBorder="1" applyAlignment="1">
      <alignment horizontal="center"/>
    </xf>
    <xf numFmtId="0" fontId="5" fillId="15" borderId="15" xfId="0" applyFont="1" applyFill="1" applyBorder="1" applyAlignment="1">
      <alignment horizontal="center"/>
    </xf>
    <xf numFmtId="0" fontId="6" fillId="5" borderId="31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9" fillId="9" borderId="1" xfId="0" applyFont="1" applyFill="1" applyBorder="1" applyAlignment="1">
      <alignment horizontal="center"/>
    </xf>
    <xf numFmtId="0" fontId="5" fillId="16" borderId="1" xfId="0" applyFont="1" applyFill="1" applyBorder="1" applyAlignment="1">
      <alignment horizontal="center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/>
    </xf>
    <xf numFmtId="2" fontId="5" fillId="16" borderId="1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2" fontId="1" fillId="13" borderId="1" xfId="0" applyNumberFormat="1" applyFont="1" applyFill="1" applyBorder="1" applyAlignment="1">
      <alignment horizontal="center"/>
    </xf>
    <xf numFmtId="0" fontId="5" fillId="17" borderId="15" xfId="0" applyFont="1" applyFill="1" applyBorder="1" applyAlignment="1">
      <alignment horizontal="center"/>
    </xf>
    <xf numFmtId="0" fontId="1" fillId="18" borderId="1" xfId="0" applyFont="1" applyFill="1" applyBorder="1" applyAlignment="1">
      <alignment horizontal="center"/>
    </xf>
    <xf numFmtId="0" fontId="5" fillId="18" borderId="1" xfId="0" applyFont="1" applyFill="1" applyBorder="1" applyAlignment="1">
      <alignment horizontal="center"/>
    </xf>
    <xf numFmtId="0" fontId="5" fillId="17" borderId="1" xfId="0" applyFont="1" applyFill="1" applyBorder="1" applyAlignment="1">
      <alignment horizontal="center"/>
    </xf>
    <xf numFmtId="0" fontId="1" fillId="17" borderId="1" xfId="0" applyFont="1" applyFill="1" applyBorder="1" applyAlignment="1">
      <alignment horizontal="center"/>
    </xf>
    <xf numFmtId="2" fontId="1" fillId="19" borderId="1" xfId="0" applyNumberFormat="1" applyFont="1" applyFill="1" applyBorder="1" applyAlignment="1">
      <alignment horizontal="center"/>
    </xf>
    <xf numFmtId="0" fontId="5" fillId="20" borderId="1" xfId="0" applyFont="1" applyFill="1" applyBorder="1" applyAlignment="1">
      <alignment horizontal="center"/>
    </xf>
    <xf numFmtId="0" fontId="1" fillId="19" borderId="1" xfId="0" applyFont="1" applyFill="1" applyBorder="1" applyAlignment="1">
      <alignment horizontal="center"/>
    </xf>
    <xf numFmtId="0" fontId="5" fillId="19" borderId="1" xfId="0" applyFont="1" applyFill="1" applyBorder="1" applyAlignment="1">
      <alignment horizontal="center"/>
    </xf>
    <xf numFmtId="2" fontId="5" fillId="19" borderId="1" xfId="0" applyNumberFormat="1" applyFont="1" applyFill="1" applyBorder="1" applyAlignment="1">
      <alignment horizontal="center"/>
    </xf>
    <xf numFmtId="0" fontId="1" fillId="20" borderId="1" xfId="0" applyFont="1" applyFill="1" applyBorder="1" applyAlignment="1">
      <alignment horizontal="center"/>
    </xf>
    <xf numFmtId="0" fontId="0" fillId="7" borderId="1" xfId="0" applyFill="1" applyBorder="1"/>
    <xf numFmtId="0" fontId="0" fillId="7" borderId="4" xfId="0" applyFill="1" applyBorder="1"/>
    <xf numFmtId="0" fontId="5" fillId="13" borderId="15" xfId="0" applyFont="1" applyFill="1" applyBorder="1" applyAlignment="1">
      <alignment horizontal="center"/>
    </xf>
    <xf numFmtId="165" fontId="0" fillId="0" borderId="0" xfId="0" applyNumberFormat="1"/>
    <xf numFmtId="165" fontId="2" fillId="18" borderId="1" xfId="0" applyNumberFormat="1" applyFont="1" applyFill="1" applyBorder="1" applyAlignment="1">
      <alignment horizontal="center"/>
    </xf>
    <xf numFmtId="0" fontId="9" fillId="18" borderId="1" xfId="0" applyFont="1" applyFill="1" applyBorder="1" applyAlignment="1">
      <alignment horizontal="center"/>
    </xf>
    <xf numFmtId="165" fontId="9" fillId="18" borderId="1" xfId="0" applyNumberFormat="1" applyFont="1" applyFill="1" applyBorder="1" applyAlignment="1">
      <alignment horizontal="center"/>
    </xf>
    <xf numFmtId="165" fontId="2" fillId="10" borderId="1" xfId="0" applyNumberFormat="1" applyFont="1" applyFill="1" applyBorder="1" applyAlignment="1">
      <alignment horizontal="center"/>
    </xf>
    <xf numFmtId="165" fontId="9" fillId="10" borderId="1" xfId="0" applyNumberFormat="1" applyFont="1" applyFill="1" applyBorder="1" applyAlignment="1">
      <alignment horizontal="center"/>
    </xf>
    <xf numFmtId="0" fontId="1" fillId="0" borderId="0" xfId="0" applyFont="1" applyBorder="1"/>
    <xf numFmtId="0" fontId="9" fillId="0" borderId="32" xfId="0" applyFont="1" applyBorder="1" applyAlignment="1">
      <alignment horizontal="center"/>
    </xf>
    <xf numFmtId="165" fontId="9" fillId="0" borderId="32" xfId="0" applyNumberFormat="1" applyFont="1" applyBorder="1" applyAlignment="1">
      <alignment horizontal="center"/>
    </xf>
    <xf numFmtId="165" fontId="9" fillId="0" borderId="33" xfId="0" applyNumberFormat="1" applyFont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1" fillId="8" borderId="9" xfId="0" applyFont="1" applyFill="1" applyBorder="1"/>
    <xf numFmtId="0" fontId="9" fillId="2" borderId="32" xfId="0" applyFont="1" applyFill="1" applyBorder="1" applyAlignment="1">
      <alignment horizontal="center"/>
    </xf>
    <xf numFmtId="165" fontId="9" fillId="2" borderId="33" xfId="0" applyNumberFormat="1" applyFont="1" applyFill="1" applyBorder="1" applyAlignment="1">
      <alignment horizontal="center"/>
    </xf>
    <xf numFmtId="165" fontId="2" fillId="2" borderId="32" xfId="0" applyNumberFormat="1" applyFon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166" fontId="9" fillId="0" borderId="32" xfId="0" applyNumberFormat="1" applyFont="1" applyBorder="1" applyAlignment="1">
      <alignment horizontal="center"/>
    </xf>
    <xf numFmtId="167" fontId="9" fillId="2" borderId="32" xfId="0" applyNumberFormat="1" applyFont="1" applyFill="1" applyBorder="1" applyAlignment="1">
      <alignment horizontal="center"/>
    </xf>
    <xf numFmtId="0" fontId="7" fillId="11" borderId="1" xfId="0" applyFont="1" applyFill="1" applyBorder="1" applyAlignment="1">
      <alignment horizontal="center"/>
    </xf>
    <xf numFmtId="0" fontId="7" fillId="12" borderId="7" xfId="0" applyFont="1" applyFill="1" applyBorder="1" applyAlignment="1">
      <alignment horizontal="center"/>
    </xf>
    <xf numFmtId="0" fontId="0" fillId="10" borderId="7" xfId="0" applyFill="1" applyBorder="1" applyAlignment="1">
      <alignment horizontal="center"/>
    </xf>
    <xf numFmtId="0" fontId="10" fillId="0" borderId="0" xfId="0" applyFont="1" applyAlignment="1">
      <alignment horizontal="center" vertical="center" readingOrder="1"/>
    </xf>
    <xf numFmtId="0" fontId="0" fillId="0" borderId="17" xfId="0" applyBorder="1"/>
    <xf numFmtId="0" fontId="0" fillId="0" borderId="18" xfId="0" applyNumberFormat="1" applyBorder="1"/>
    <xf numFmtId="0" fontId="0" fillId="0" borderId="18" xfId="0" applyBorder="1"/>
    <xf numFmtId="165" fontId="0" fillId="0" borderId="18" xfId="0" applyNumberFormat="1" applyBorder="1"/>
    <xf numFmtId="0" fontId="0" fillId="0" borderId="34" xfId="0" applyBorder="1"/>
    <xf numFmtId="0" fontId="0" fillId="0" borderId="35" xfId="0" applyNumberFormat="1" applyBorder="1"/>
    <xf numFmtId="0" fontId="0" fillId="18" borderId="1" xfId="0" applyFill="1" applyBorder="1"/>
    <xf numFmtId="0" fontId="0" fillId="21" borderId="26" xfId="0" applyFill="1" applyBorder="1"/>
    <xf numFmtId="0" fontId="0" fillId="7" borderId="16" xfId="0" applyFill="1" applyBorder="1"/>
    <xf numFmtId="0" fontId="0" fillId="21" borderId="3" xfId="0" applyFill="1" applyBorder="1"/>
    <xf numFmtId="0" fontId="0" fillId="7" borderId="36" xfId="0" applyFill="1" applyBorder="1"/>
    <xf numFmtId="0" fontId="0" fillId="10" borderId="37" xfId="0" applyFill="1" applyBorder="1"/>
    <xf numFmtId="0" fontId="0" fillId="21" borderId="37" xfId="0" applyFill="1" applyBorder="1"/>
    <xf numFmtId="0" fontId="0" fillId="7" borderId="5" xfId="0" applyFill="1" applyBorder="1"/>
    <xf numFmtId="0" fontId="11" fillId="0" borderId="16" xfId="0" applyFont="1" applyBorder="1" applyAlignment="1">
      <alignment horizontal="center" vertical="center"/>
    </xf>
    <xf numFmtId="0" fontId="11" fillId="22" borderId="16" xfId="0" applyFont="1" applyFill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82">
    <dxf>
      <numFmt numFmtId="165" formatCode="0.000"/>
    </dxf>
    <dxf>
      <numFmt numFmtId="165" formatCode="0.000"/>
    </dxf>
    <dxf>
      <numFmt numFmtId="165" formatCode="0.000"/>
    </dxf>
    <dxf>
      <numFmt numFmtId="165" formatCode="0.000"/>
    </dxf>
    <dxf>
      <numFmt numFmtId="165" formatCode="0.000"/>
    </dxf>
    <dxf>
      <numFmt numFmtId="165" formatCode="0.000"/>
    </dxf>
    <dxf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fill>
        <patternFill>
          <fgColor indexed="64"/>
          <bgColor theme="7"/>
        </patternFill>
      </fill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fill>
        <patternFill>
          <fgColor indexed="64"/>
          <bgColor theme="7"/>
        </patternFill>
      </fill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fill>
        <patternFill patternType="solid">
          <fgColor indexed="64"/>
          <bgColor theme="7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fill>
        <patternFill patternType="solid">
          <fgColor indexed="64"/>
          <bgColor rgb="FFFFC000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/>
        <vertical/>
        <horizontal/>
      </border>
    </dxf>
    <dxf>
      <border>
        <top style="medium">
          <color indexed="64"/>
        </top>
      </border>
    </dxf>
    <dxf>
      <fill>
        <patternFill>
          <fgColor indexed="64"/>
          <bgColor theme="7"/>
        </patternFill>
      </fill>
    </dxf>
    <dxf>
      <border outline="0">
        <right style="medium">
          <color indexed="64"/>
        </right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fill>
        <patternFill>
          <fgColor indexed="64"/>
          <bgColor theme="7"/>
        </patternFill>
      </fill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fill>
        <patternFill patternType="solid">
          <fgColor indexed="64"/>
          <bgColor theme="7"/>
        </patternFill>
      </fill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fill>
        <patternFill patternType="solid">
          <fgColor indexed="64"/>
          <bgColor theme="7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fill>
        <patternFill patternType="solid">
          <fgColor indexed="64"/>
          <bgColor rgb="FFFFC000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/>
        <vertical/>
        <horizontal/>
      </border>
    </dxf>
    <dxf>
      <border>
        <top style="medium">
          <color indexed="64"/>
        </top>
      </border>
    </dxf>
    <dxf>
      <fill>
        <patternFill>
          <fgColor indexed="64"/>
          <bgColor theme="7"/>
        </patternFill>
      </fill>
    </dxf>
    <dxf>
      <border outline="0">
        <right style="medium">
          <color indexed="64"/>
        </right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</dxf>
    <dxf>
      <border>
        <bottom style="medium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fill>
        <patternFill patternType="solid">
          <fgColor indexed="64"/>
          <bgColor rgb="FFFFC000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/>
        <vertical/>
        <horizontal/>
      </border>
    </dxf>
    <dxf>
      <border outline="0">
        <top style="medium">
          <color indexed="64"/>
        </top>
      </border>
    </dxf>
    <dxf>
      <border outline="0">
        <right style="medium">
          <color indexed="64"/>
        </right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fill>
        <patternFill patternType="solid">
          <fgColor indexed="64"/>
          <bgColor rgb="FFFFC000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  <fill>
        <patternFill patternType="solid">
          <fgColor indexed="64"/>
          <bgColor rgb="FFFFC000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/>
        <vertical/>
        <horizontal/>
      </border>
    </dxf>
    <dxf>
      <border>
        <top style="medium">
          <color indexed="64"/>
        </top>
      </border>
    </dxf>
    <dxf>
      <border outline="0">
        <right style="medium">
          <color indexed="64"/>
        </right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38"/>
        <scheme val="none"/>
      </font>
    </dxf>
    <dxf>
      <border>
        <bottom style="medium">
          <color indexed="64"/>
        </bottom>
      </border>
    </dxf>
    <dxf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HG 1_NEL_I</a:t>
            </a:r>
            <a:r>
              <a:rPr lang="cs-CZ"/>
              <a:t>.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Grafy!$C$2</c:f>
              <c:strCache>
                <c:ptCount val="1"/>
                <c:pt idx="0">
                  <c:v>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Grafy!$B$3:$B$19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Ø</c:v>
                </c:pt>
              </c:strCache>
            </c:strRef>
          </c:cat>
          <c:val>
            <c:numRef>
              <c:f>Grafy!$C$3:$C$19</c:f>
              <c:numCache>
                <c:formatCode>General</c:formatCode>
                <c:ptCount val="17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A9-419B-99F2-E5D43F6EB07D}"/>
            </c:ext>
          </c:extLst>
        </c:ser>
        <c:ser>
          <c:idx val="1"/>
          <c:order val="1"/>
          <c:tx>
            <c:strRef>
              <c:f>Grafy!$D$2</c:f>
              <c:strCache>
                <c:ptCount val="1"/>
                <c:pt idx="0">
                  <c:v>B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Grafy!$B$3:$B$19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Ø</c:v>
                </c:pt>
              </c:strCache>
            </c:strRef>
          </c:cat>
          <c:val>
            <c:numRef>
              <c:f>Grafy!$D$3:$D$19</c:f>
              <c:numCache>
                <c:formatCode>General</c:formatCode>
                <c:ptCount val="17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A9-419B-99F2-E5D43F6EB07D}"/>
            </c:ext>
          </c:extLst>
        </c:ser>
        <c:ser>
          <c:idx val="2"/>
          <c:order val="2"/>
          <c:tx>
            <c:strRef>
              <c:f>Grafy!$E$2</c:f>
              <c:strCache>
                <c:ptCount val="1"/>
                <c:pt idx="0">
                  <c:v>I.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forward val="2"/>
            <c:dispRSqr val="0"/>
            <c:dispEq val="0"/>
          </c:trendline>
          <c:cat>
            <c:strRef>
              <c:f>Grafy!$B$3:$B$19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Ø</c:v>
                </c:pt>
              </c:strCache>
            </c:strRef>
          </c:cat>
          <c:val>
            <c:numRef>
              <c:f>Grafy!$E$3:$E$19</c:f>
              <c:numCache>
                <c:formatCode>General</c:formatCode>
                <c:ptCount val="17"/>
                <c:pt idx="0">
                  <c:v>0.02</c:v>
                </c:pt>
                <c:pt idx="1">
                  <c:v>2.5000000000000001E-2</c:v>
                </c:pt>
                <c:pt idx="2">
                  <c:v>0.02</c:v>
                </c:pt>
                <c:pt idx="3">
                  <c:v>2.5000000000000001E-2</c:v>
                </c:pt>
                <c:pt idx="4">
                  <c:v>0.02</c:v>
                </c:pt>
                <c:pt idx="5">
                  <c:v>0.01</c:v>
                </c:pt>
                <c:pt idx="6">
                  <c:v>0.28000000000000003</c:v>
                </c:pt>
                <c:pt idx="7">
                  <c:v>3.5000000000000003E-2</c:v>
                </c:pt>
                <c:pt idx="8">
                  <c:v>3.5000000000000003E-2</c:v>
                </c:pt>
                <c:pt idx="9">
                  <c:v>0.02</c:v>
                </c:pt>
                <c:pt idx="10">
                  <c:v>2.5000000000000001E-2</c:v>
                </c:pt>
                <c:pt idx="11">
                  <c:v>3.5000000000000003E-2</c:v>
                </c:pt>
                <c:pt idx="12">
                  <c:v>0.02</c:v>
                </c:pt>
                <c:pt idx="13">
                  <c:v>0.06</c:v>
                </c:pt>
                <c:pt idx="14">
                  <c:v>2.5000000000000001E-2</c:v>
                </c:pt>
                <c:pt idx="15">
                  <c:v>2.5000000000000001E-2</c:v>
                </c:pt>
                <c:pt idx="16" formatCode="0.00">
                  <c:v>4.250000000000001E-2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A9-419B-99F2-E5D43F6EB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7536480"/>
        <c:axId val="627528608"/>
      </c:lineChart>
      <c:catAx>
        <c:axId val="62753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27528608"/>
        <c:crosses val="autoZero"/>
        <c:auto val="1"/>
        <c:lblAlgn val="ctr"/>
        <c:lblOffset val="100"/>
        <c:noMultiLvlLbl val="0"/>
      </c:catAx>
      <c:valAx>
        <c:axId val="627528608"/>
        <c:scaling>
          <c:orientation val="minMax"/>
          <c:max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275364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NEL!$B$30:$B$45</c:f>
              <c:numCache>
                <c:formatCode>General</c:formatCode>
                <c:ptCount val="1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</c:numCache>
            </c:numRef>
          </c:cat>
          <c:val>
            <c:numRef>
              <c:f>NEL!$C$30:$C$45</c:f>
              <c:numCache>
                <c:formatCode>General</c:formatCode>
                <c:ptCount val="16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33-4CD3-A5AD-14A01B95E343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NEL!$B$30:$B$45</c:f>
              <c:numCache>
                <c:formatCode>General</c:formatCode>
                <c:ptCount val="1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</c:numCache>
            </c:numRef>
          </c:cat>
          <c:val>
            <c:numRef>
              <c:f>NEL!$D$30:$D$45</c:f>
              <c:numCache>
                <c:formatCode>General</c:formatCode>
                <c:ptCount val="16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33-4CD3-A5AD-14A01B95E343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NEL!$B$30:$B$45</c:f>
              <c:numCache>
                <c:formatCode>General</c:formatCode>
                <c:ptCount val="1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</c:numCache>
            </c:numRef>
          </c:cat>
          <c:val>
            <c:numRef>
              <c:f>NEL!$E$30:$E$45</c:f>
              <c:numCache>
                <c:formatCode>General</c:formatCode>
                <c:ptCount val="16"/>
                <c:pt idx="0">
                  <c:v>0.02</c:v>
                </c:pt>
                <c:pt idx="1">
                  <c:v>0.01</c:v>
                </c:pt>
                <c:pt idx="2">
                  <c:v>0.01</c:v>
                </c:pt>
                <c:pt idx="3">
                  <c:v>0.02</c:v>
                </c:pt>
                <c:pt idx="4">
                  <c:v>0.01</c:v>
                </c:pt>
                <c:pt idx="5">
                  <c:v>0.01</c:v>
                </c:pt>
                <c:pt idx="6">
                  <c:v>0.01</c:v>
                </c:pt>
                <c:pt idx="7">
                  <c:v>0.02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0.09</c:v>
                </c:pt>
                <c:pt idx="13">
                  <c:v>0.02</c:v>
                </c:pt>
                <c:pt idx="14">
                  <c:v>0.19</c:v>
                </c:pt>
                <c:pt idx="1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33-4CD3-A5AD-14A01B95E343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NEL!$B$30:$B$45</c:f>
              <c:numCache>
                <c:formatCode>General</c:formatCode>
                <c:ptCount val="1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</c:numCache>
            </c:numRef>
          </c:cat>
          <c:val>
            <c:numRef>
              <c:f>NEL!$F$30:$F$45</c:f>
              <c:numCache>
                <c:formatCode>General</c:formatCode>
                <c:ptCount val="16"/>
                <c:pt idx="0">
                  <c:v>0.02</c:v>
                </c:pt>
                <c:pt idx="1">
                  <c:v>0.02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0.02</c:v>
                </c:pt>
                <c:pt idx="6">
                  <c:v>0</c:v>
                </c:pt>
                <c:pt idx="7">
                  <c:v>0.28000000000000003</c:v>
                </c:pt>
                <c:pt idx="8">
                  <c:v>0.11</c:v>
                </c:pt>
                <c:pt idx="9">
                  <c:v>0</c:v>
                </c:pt>
                <c:pt idx="10">
                  <c:v>0.09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33-4CD3-A5AD-14A01B95E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9239600"/>
        <c:axId val="569237960"/>
      </c:lineChart>
      <c:catAx>
        <c:axId val="569239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69237960"/>
        <c:crosses val="autoZero"/>
        <c:auto val="1"/>
        <c:lblAlgn val="ctr"/>
        <c:lblOffset val="100"/>
        <c:noMultiLvlLbl val="0"/>
      </c:catAx>
      <c:valAx>
        <c:axId val="569237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69239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HG 1_NEL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11224738827785243"/>
          <c:y val="0.13034536429213947"/>
          <c:w val="0.86345185850316752"/>
          <c:h val="0.47497895593059419"/>
        </c:manualLayout>
      </c:layout>
      <c:lineChart>
        <c:grouping val="standard"/>
        <c:varyColors val="0"/>
        <c:ser>
          <c:idx val="0"/>
          <c:order val="0"/>
          <c:tx>
            <c:strRef>
              <c:f>NEL_v.1!$D$4</c:f>
              <c:strCache>
                <c:ptCount val="1"/>
                <c:pt idx="0">
                  <c:v>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NEL_v.1!$C$5:$C$21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Ø</c:v>
                </c:pt>
              </c:strCache>
            </c:strRef>
          </c:cat>
          <c:val>
            <c:numRef>
              <c:f>NEL_v.1!$D$5:$D$21</c:f>
              <c:numCache>
                <c:formatCode>General</c:formatCode>
                <c:ptCount val="17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94-492D-A2DA-BC932FFF9F84}"/>
            </c:ext>
          </c:extLst>
        </c:ser>
        <c:ser>
          <c:idx val="1"/>
          <c:order val="1"/>
          <c:tx>
            <c:strRef>
              <c:f>NEL_v.1!$E$4</c:f>
              <c:strCache>
                <c:ptCount val="1"/>
                <c:pt idx="0">
                  <c:v>B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NEL_v.1!$C$5:$C$21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Ø</c:v>
                </c:pt>
              </c:strCache>
            </c:strRef>
          </c:cat>
          <c:val>
            <c:numRef>
              <c:f>NEL_v.1!$E$5:$E$21</c:f>
              <c:numCache>
                <c:formatCode>General</c:formatCode>
                <c:ptCount val="17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C94-492D-A2DA-BC932FFF9F84}"/>
            </c:ext>
          </c:extLst>
        </c:ser>
        <c:ser>
          <c:idx val="2"/>
          <c:order val="2"/>
          <c:tx>
            <c:strRef>
              <c:f>NEL_v.1!$F$4</c:f>
              <c:strCache>
                <c:ptCount val="1"/>
                <c:pt idx="0">
                  <c:v>I.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forward val="2"/>
            <c:dispRSqr val="0"/>
            <c:dispEq val="0"/>
          </c:trendline>
          <c:cat>
            <c:strRef>
              <c:f>NEL_v.1!$C$5:$C$21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Ø</c:v>
                </c:pt>
              </c:strCache>
            </c:strRef>
          </c:cat>
          <c:val>
            <c:numRef>
              <c:f>NEL_v.1!$F$5:$F$21</c:f>
              <c:numCache>
                <c:formatCode>General</c:formatCode>
                <c:ptCount val="17"/>
                <c:pt idx="0">
                  <c:v>0.02</c:v>
                </c:pt>
                <c:pt idx="1">
                  <c:v>2.5000000000000001E-2</c:v>
                </c:pt>
                <c:pt idx="2">
                  <c:v>0.02</c:v>
                </c:pt>
                <c:pt idx="3">
                  <c:v>2.5000000000000001E-2</c:v>
                </c:pt>
                <c:pt idx="4">
                  <c:v>0.02</c:v>
                </c:pt>
                <c:pt idx="5">
                  <c:v>0.01</c:v>
                </c:pt>
                <c:pt idx="6">
                  <c:v>0.28000000000000003</c:v>
                </c:pt>
                <c:pt idx="7">
                  <c:v>3.5000000000000003E-2</c:v>
                </c:pt>
                <c:pt idx="8">
                  <c:v>3.5000000000000003E-2</c:v>
                </c:pt>
                <c:pt idx="9">
                  <c:v>0.02</c:v>
                </c:pt>
                <c:pt idx="10">
                  <c:v>2.5000000000000001E-2</c:v>
                </c:pt>
                <c:pt idx="11">
                  <c:v>3.5000000000000003E-2</c:v>
                </c:pt>
                <c:pt idx="12">
                  <c:v>0.02</c:v>
                </c:pt>
                <c:pt idx="13">
                  <c:v>0.06</c:v>
                </c:pt>
                <c:pt idx="14">
                  <c:v>2.5000000000000001E-2</c:v>
                </c:pt>
                <c:pt idx="15">
                  <c:v>2.5000000000000001E-2</c:v>
                </c:pt>
                <c:pt idx="16" formatCode="0.00">
                  <c:v>4.250000000000001E-2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C94-492D-A2DA-BC932FFF9F84}"/>
            </c:ext>
          </c:extLst>
        </c:ser>
        <c:ser>
          <c:idx val="3"/>
          <c:order val="3"/>
          <c:tx>
            <c:strRef>
              <c:f>NEL_v.1!$G$4</c:f>
              <c:strCache>
                <c:ptCount val="1"/>
                <c:pt idx="0">
                  <c:v>II.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forward val="2"/>
            <c:dispRSqr val="0"/>
            <c:dispEq val="0"/>
          </c:trendline>
          <c:cat>
            <c:strRef>
              <c:f>NEL_v.1!$C$5:$C$21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Ø</c:v>
                </c:pt>
              </c:strCache>
            </c:strRef>
          </c:cat>
          <c:val>
            <c:numRef>
              <c:f>NEL_v.1!$G$5:$G$21</c:f>
              <c:numCache>
                <c:formatCode>General</c:formatCode>
                <c:ptCount val="17"/>
                <c:pt idx="0">
                  <c:v>0.02</c:v>
                </c:pt>
                <c:pt idx="1">
                  <c:v>0.02</c:v>
                </c:pt>
                <c:pt idx="2">
                  <c:v>2.5000000000000001E-2</c:v>
                </c:pt>
                <c:pt idx="3">
                  <c:v>2.5000000000000001E-2</c:v>
                </c:pt>
                <c:pt idx="4">
                  <c:v>2.5000000000000001E-2</c:v>
                </c:pt>
                <c:pt idx="5">
                  <c:v>0.02</c:v>
                </c:pt>
                <c:pt idx="6">
                  <c:v>2.5000000000000001E-2</c:v>
                </c:pt>
                <c:pt idx="7">
                  <c:v>0.28000000000000003</c:v>
                </c:pt>
                <c:pt idx="8">
                  <c:v>0.11</c:v>
                </c:pt>
                <c:pt idx="9">
                  <c:v>3.5000000000000003E-2</c:v>
                </c:pt>
                <c:pt idx="10">
                  <c:v>0.09</c:v>
                </c:pt>
                <c:pt idx="11">
                  <c:v>2.5000000000000001E-2</c:v>
                </c:pt>
                <c:pt idx="12">
                  <c:v>3.5000000000000003E-2</c:v>
                </c:pt>
                <c:pt idx="13">
                  <c:v>2.5000000000000001E-2</c:v>
                </c:pt>
                <c:pt idx="14">
                  <c:v>2.5000000000000001E-2</c:v>
                </c:pt>
                <c:pt idx="15">
                  <c:v>2.5000000000000001E-2</c:v>
                </c:pt>
                <c:pt idx="16" formatCode="0.00">
                  <c:v>5.062500000000001E-2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C94-492D-A2DA-BC932FFF9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8237136"/>
        <c:axId val="558245008"/>
      </c:lineChart>
      <c:catAx>
        <c:axId val="55823713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58245008"/>
        <c:crosses val="autoZero"/>
        <c:auto val="1"/>
        <c:lblAlgn val="ctr"/>
        <c:lblOffset val="100"/>
        <c:noMultiLvlLbl val="0"/>
      </c:catAx>
      <c:valAx>
        <c:axId val="558245008"/>
        <c:scaling>
          <c:orientation val="minMax"/>
          <c:max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>
                    <a:effectLst/>
                  </a:rPr>
                  <a:t>NEL</a:t>
                </a:r>
                <a:r>
                  <a:rPr lang="cs-CZ" sz="1000" b="0" i="0" baseline="0">
                    <a:effectLst/>
                  </a:rPr>
                  <a:t> [mg/l]</a:t>
                </a:r>
                <a:endParaRPr lang="cs-CZ" sz="100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defRPr>
                </a:pPr>
                <a:endParaRPr lang="cs-CZ"/>
              </a:p>
            </c:rich>
          </c:tx>
          <c:layout>
            <c:manualLayout>
              <c:xMode val="edge"/>
              <c:yMode val="edge"/>
              <c:x val="2.2091593835436413E-3"/>
              <c:y val="0.23168745867984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582371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HG 3_NEL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NEL_v.1!$D$27</c:f>
              <c:strCache>
                <c:ptCount val="1"/>
                <c:pt idx="0">
                  <c:v>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NEL_v.1!$C$28:$C$44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Ø</c:v>
                </c:pt>
              </c:strCache>
            </c:strRef>
          </c:cat>
          <c:val>
            <c:numRef>
              <c:f>NEL_v.1!$D$28:$D$44</c:f>
              <c:numCache>
                <c:formatCode>General</c:formatCode>
                <c:ptCount val="17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B4-409A-9262-ACA0529288D5}"/>
            </c:ext>
          </c:extLst>
        </c:ser>
        <c:ser>
          <c:idx val="1"/>
          <c:order val="1"/>
          <c:tx>
            <c:strRef>
              <c:f>NEL_v.1!$E$27</c:f>
              <c:strCache>
                <c:ptCount val="1"/>
                <c:pt idx="0">
                  <c:v>B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NEL_v.1!$C$28:$C$44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Ø</c:v>
                </c:pt>
              </c:strCache>
            </c:strRef>
          </c:cat>
          <c:val>
            <c:numRef>
              <c:f>NEL_v.1!$E$28:$E$44</c:f>
              <c:numCache>
                <c:formatCode>General</c:formatCode>
                <c:ptCount val="17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B4-409A-9262-ACA0529288D5}"/>
            </c:ext>
          </c:extLst>
        </c:ser>
        <c:ser>
          <c:idx val="2"/>
          <c:order val="2"/>
          <c:tx>
            <c:strRef>
              <c:f>NEL_v.1!$F$27</c:f>
              <c:strCache>
                <c:ptCount val="1"/>
                <c:pt idx="0">
                  <c:v>I.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forward val="2"/>
            <c:dispRSqr val="0"/>
            <c:dispEq val="0"/>
          </c:trendline>
          <c:cat>
            <c:strRef>
              <c:f>NEL_v.1!$C$28:$C$44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Ø</c:v>
                </c:pt>
              </c:strCache>
            </c:strRef>
          </c:cat>
          <c:val>
            <c:numRef>
              <c:f>NEL_v.1!$F$28:$F$44</c:f>
              <c:numCache>
                <c:formatCode>General</c:formatCode>
                <c:ptCount val="17"/>
                <c:pt idx="0">
                  <c:v>0.02</c:v>
                </c:pt>
                <c:pt idx="1">
                  <c:v>0.01</c:v>
                </c:pt>
                <c:pt idx="2">
                  <c:v>0.01</c:v>
                </c:pt>
                <c:pt idx="3">
                  <c:v>0.02</c:v>
                </c:pt>
                <c:pt idx="4">
                  <c:v>0.01</c:v>
                </c:pt>
                <c:pt idx="5">
                  <c:v>0.01</c:v>
                </c:pt>
                <c:pt idx="6">
                  <c:v>0.01</c:v>
                </c:pt>
                <c:pt idx="7">
                  <c:v>0.02</c:v>
                </c:pt>
                <c:pt idx="8">
                  <c:v>0.04</c:v>
                </c:pt>
                <c:pt idx="9">
                  <c:v>3.5000000000000003E-2</c:v>
                </c:pt>
                <c:pt idx="10">
                  <c:v>3.5000000000000003E-2</c:v>
                </c:pt>
                <c:pt idx="11">
                  <c:v>3.5000000000000003E-2</c:v>
                </c:pt>
                <c:pt idx="12">
                  <c:v>0.09</c:v>
                </c:pt>
                <c:pt idx="13">
                  <c:v>0.02</c:v>
                </c:pt>
                <c:pt idx="14">
                  <c:v>0.19</c:v>
                </c:pt>
                <c:pt idx="15">
                  <c:v>3.5000000000000003E-2</c:v>
                </c:pt>
                <c:pt idx="16" formatCode="0.00">
                  <c:v>3.6874999999999998E-2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B4-409A-9262-ACA0529288D5}"/>
            </c:ext>
          </c:extLst>
        </c:ser>
        <c:ser>
          <c:idx val="3"/>
          <c:order val="3"/>
          <c:tx>
            <c:strRef>
              <c:f>NEL_v.1!$G$27</c:f>
              <c:strCache>
                <c:ptCount val="1"/>
                <c:pt idx="0">
                  <c:v>II.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forward val="2"/>
            <c:dispRSqr val="0"/>
            <c:dispEq val="0"/>
          </c:trendline>
          <c:cat>
            <c:strRef>
              <c:f>NEL_v.1!$C$28:$C$44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Ø</c:v>
                </c:pt>
              </c:strCache>
            </c:strRef>
          </c:cat>
          <c:val>
            <c:numRef>
              <c:f>NEL_v.1!$G$28:$G$44</c:f>
              <c:numCache>
                <c:formatCode>General</c:formatCode>
                <c:ptCount val="17"/>
                <c:pt idx="0">
                  <c:v>0.02</c:v>
                </c:pt>
                <c:pt idx="1">
                  <c:v>0.02</c:v>
                </c:pt>
                <c:pt idx="2">
                  <c:v>2.5000000000000001E-2</c:v>
                </c:pt>
                <c:pt idx="3">
                  <c:v>2.5000000000000001E-2</c:v>
                </c:pt>
                <c:pt idx="4">
                  <c:v>2.5000000000000001E-2</c:v>
                </c:pt>
                <c:pt idx="5">
                  <c:v>0.02</c:v>
                </c:pt>
                <c:pt idx="6">
                  <c:v>2.5000000000000001E-2</c:v>
                </c:pt>
                <c:pt idx="7">
                  <c:v>0.28000000000000003</c:v>
                </c:pt>
                <c:pt idx="8">
                  <c:v>0.11</c:v>
                </c:pt>
                <c:pt idx="9">
                  <c:v>3.5000000000000003E-2</c:v>
                </c:pt>
                <c:pt idx="10">
                  <c:v>0.09</c:v>
                </c:pt>
                <c:pt idx="11">
                  <c:v>2.5000000000000001E-2</c:v>
                </c:pt>
                <c:pt idx="12">
                  <c:v>3.5000000000000003E-2</c:v>
                </c:pt>
                <c:pt idx="13">
                  <c:v>2.5000000000000001E-2</c:v>
                </c:pt>
                <c:pt idx="14">
                  <c:v>2.5000000000000001E-2</c:v>
                </c:pt>
                <c:pt idx="15">
                  <c:v>2.5000000000000001E-2</c:v>
                </c:pt>
                <c:pt idx="16" formatCode="0.00">
                  <c:v>5.062500000000001E-2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B4-409A-9262-ACA052928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7625392"/>
        <c:axId val="617632280"/>
      </c:lineChart>
      <c:catAx>
        <c:axId val="6176253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Rok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17632280"/>
        <c:crosses val="autoZero"/>
        <c:auto val="1"/>
        <c:lblAlgn val="ctr"/>
        <c:lblOffset val="100"/>
        <c:noMultiLvlLbl val="0"/>
      </c:catAx>
      <c:valAx>
        <c:axId val="617632280"/>
        <c:scaling>
          <c:orientation val="minMax"/>
          <c:max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NEL</a:t>
                </a:r>
                <a:r>
                  <a:rPr lang="cs-CZ"/>
                  <a:t> [mg/l]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1762539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HG 1_PCB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PCB_v.1!$C$4</c:f>
              <c:strCache>
                <c:ptCount val="1"/>
                <c:pt idx="0">
                  <c:v>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PCB_v.1!$B$5:$B$21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Ø</c:v>
                </c:pt>
              </c:strCache>
            </c:strRef>
          </c:cat>
          <c:val>
            <c:numRef>
              <c:f>PCB_v.1!$C$5:$C$21</c:f>
              <c:numCache>
                <c:formatCode>General</c:formatCode>
                <c:ptCount val="17"/>
                <c:pt idx="0">
                  <c:v>0.01</c:v>
                </c:pt>
                <c:pt idx="1">
                  <c:v>0.01</c:v>
                </c:pt>
                <c:pt idx="2">
                  <c:v>0.01</c:v>
                </c:pt>
                <c:pt idx="3">
                  <c:v>0.01</c:v>
                </c:pt>
                <c:pt idx="4">
                  <c:v>0.01</c:v>
                </c:pt>
                <c:pt idx="5">
                  <c:v>0.01</c:v>
                </c:pt>
                <c:pt idx="6">
                  <c:v>0.01</c:v>
                </c:pt>
                <c:pt idx="7">
                  <c:v>0.01</c:v>
                </c:pt>
                <c:pt idx="8">
                  <c:v>0.01</c:v>
                </c:pt>
                <c:pt idx="9">
                  <c:v>0.01</c:v>
                </c:pt>
                <c:pt idx="10">
                  <c:v>0.01</c:v>
                </c:pt>
                <c:pt idx="11">
                  <c:v>0.01</c:v>
                </c:pt>
                <c:pt idx="12">
                  <c:v>0.01</c:v>
                </c:pt>
                <c:pt idx="13">
                  <c:v>0.01</c:v>
                </c:pt>
                <c:pt idx="14">
                  <c:v>0.01</c:v>
                </c:pt>
                <c:pt idx="15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E-40C5-B3D9-1F0CE7E548B0}"/>
            </c:ext>
          </c:extLst>
        </c:ser>
        <c:ser>
          <c:idx val="1"/>
          <c:order val="1"/>
          <c:tx>
            <c:strRef>
              <c:f>PCB_v.1!$D$4</c:f>
              <c:strCache>
                <c:ptCount val="1"/>
                <c:pt idx="0">
                  <c:v>B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PCB_v.1!$B$5:$B$21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Ø</c:v>
                </c:pt>
              </c:strCache>
            </c:strRef>
          </c:cat>
          <c:val>
            <c:numRef>
              <c:f>PCB_v.1!$D$5:$D$21</c:f>
              <c:numCache>
                <c:formatCode>General</c:formatCode>
                <c:ptCount val="17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  <c:pt idx="7">
                  <c:v>0.25</c:v>
                </c:pt>
                <c:pt idx="8">
                  <c:v>0.25</c:v>
                </c:pt>
                <c:pt idx="9">
                  <c:v>0.25</c:v>
                </c:pt>
                <c:pt idx="10">
                  <c:v>0.25</c:v>
                </c:pt>
                <c:pt idx="11">
                  <c:v>0.25</c:v>
                </c:pt>
                <c:pt idx="12">
                  <c:v>0.25</c:v>
                </c:pt>
                <c:pt idx="13">
                  <c:v>0.25</c:v>
                </c:pt>
                <c:pt idx="14">
                  <c:v>0.25</c:v>
                </c:pt>
                <c:pt idx="15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CE-40C5-B3D9-1F0CE7E548B0}"/>
            </c:ext>
          </c:extLst>
        </c:ser>
        <c:ser>
          <c:idx val="2"/>
          <c:order val="2"/>
          <c:tx>
            <c:strRef>
              <c:f>PCB_v.1!$E$4</c:f>
              <c:strCache>
                <c:ptCount val="1"/>
                <c:pt idx="0">
                  <c:v>I.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forward val="2"/>
            <c:dispRSqr val="0"/>
            <c:dispEq val="0"/>
          </c:trendline>
          <c:cat>
            <c:strRef>
              <c:f>PCB_v.1!$B$5:$B$21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Ø</c:v>
                </c:pt>
              </c:strCache>
            </c:strRef>
          </c:cat>
          <c:val>
            <c:numRef>
              <c:f>PCB_v.1!$E$5:$E$21</c:f>
              <c:numCache>
                <c:formatCode>General</c:formatCode>
                <c:ptCount val="17"/>
                <c:pt idx="0">
                  <c:v>2.5000000000000001E-2</c:v>
                </c:pt>
                <c:pt idx="1">
                  <c:v>8.0000000000000002E-3</c:v>
                </c:pt>
                <c:pt idx="2">
                  <c:v>4.4999999999999998E-2</c:v>
                </c:pt>
                <c:pt idx="3">
                  <c:v>1.4999999999999999E-2</c:v>
                </c:pt>
                <c:pt idx="4">
                  <c:v>2.5000000000000001E-2</c:v>
                </c:pt>
                <c:pt idx="5">
                  <c:v>2.5000000000000001E-2</c:v>
                </c:pt>
                <c:pt idx="6">
                  <c:v>2.5000000000000001E-2</c:v>
                </c:pt>
                <c:pt idx="7">
                  <c:v>4.0000000000000001E-3</c:v>
                </c:pt>
                <c:pt idx="8">
                  <c:v>1.1299999999999999E-2</c:v>
                </c:pt>
                <c:pt idx="9">
                  <c:v>2.5000000000000001E-2</c:v>
                </c:pt>
                <c:pt idx="10">
                  <c:v>2.5000000000000001E-2</c:v>
                </c:pt>
                <c:pt idx="11">
                  <c:v>2.7E-2</c:v>
                </c:pt>
                <c:pt idx="12">
                  <c:v>4.2999999999999997E-2</c:v>
                </c:pt>
                <c:pt idx="13">
                  <c:v>2.5000000000000001E-2</c:v>
                </c:pt>
                <c:pt idx="14">
                  <c:v>0</c:v>
                </c:pt>
                <c:pt idx="15">
                  <c:v>0</c:v>
                </c:pt>
                <c:pt idx="16" formatCode="0.00">
                  <c:v>2.0220000000000002E-2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CE-40C5-B3D9-1F0CE7E548B0}"/>
            </c:ext>
          </c:extLst>
        </c:ser>
        <c:ser>
          <c:idx val="3"/>
          <c:order val="3"/>
          <c:tx>
            <c:strRef>
              <c:f>PCB_v.1!$F$4</c:f>
              <c:strCache>
                <c:ptCount val="1"/>
                <c:pt idx="0">
                  <c:v>II.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forward val="2"/>
            <c:dispRSqr val="0"/>
            <c:dispEq val="0"/>
          </c:trendline>
          <c:cat>
            <c:strRef>
              <c:f>PCB_v.1!$B$5:$B$21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Ø</c:v>
                </c:pt>
              </c:strCache>
            </c:strRef>
          </c:cat>
          <c:val>
            <c:numRef>
              <c:f>PCB_v.1!$F$5:$F$21</c:f>
              <c:numCache>
                <c:formatCode>General</c:formatCode>
                <c:ptCount val="17"/>
                <c:pt idx="0">
                  <c:v>2.5000000000000001E-2</c:v>
                </c:pt>
                <c:pt idx="1">
                  <c:v>3.7999999999999999E-2</c:v>
                </c:pt>
                <c:pt idx="2">
                  <c:v>8.0000000000000002E-3</c:v>
                </c:pt>
                <c:pt idx="3">
                  <c:v>0.06</c:v>
                </c:pt>
                <c:pt idx="4">
                  <c:v>2.5000000000000001E-2</c:v>
                </c:pt>
                <c:pt idx="5">
                  <c:v>2.5000000000000001E-2</c:v>
                </c:pt>
                <c:pt idx="6">
                  <c:v>2.5000000000000001E-2</c:v>
                </c:pt>
                <c:pt idx="7">
                  <c:v>8.0000000000000002E-3</c:v>
                </c:pt>
                <c:pt idx="8">
                  <c:v>3.0000000000000001E-3</c:v>
                </c:pt>
                <c:pt idx="9">
                  <c:v>2.3999999999999998E-3</c:v>
                </c:pt>
                <c:pt idx="10">
                  <c:v>1E-3</c:v>
                </c:pt>
                <c:pt idx="11">
                  <c:v>1.5E-3</c:v>
                </c:pt>
                <c:pt idx="12">
                  <c:v>2E-3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 formatCode="0.00">
                  <c:v>1.3260000000000001E-2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CE-40C5-B3D9-1F0CE7E54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2991864"/>
        <c:axId val="622987928"/>
      </c:lineChart>
      <c:catAx>
        <c:axId val="6229918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Rok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22987928"/>
        <c:crosses val="autoZero"/>
        <c:auto val="1"/>
        <c:lblAlgn val="ctr"/>
        <c:lblOffset val="100"/>
        <c:noMultiLvlLbl val="0"/>
      </c:catAx>
      <c:valAx>
        <c:axId val="622987928"/>
        <c:scaling>
          <c:orientation val="minMax"/>
          <c:max val="0.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PCB [µ</a:t>
                </a:r>
                <a:r>
                  <a:rPr lang="cs-CZ"/>
                  <a:t>g/l</a:t>
                </a:r>
                <a:r>
                  <a:rPr lang="en-US"/>
                  <a:t>]</a:t>
                </a:r>
              </a:p>
            </c:rich>
          </c:tx>
          <c:layout>
            <c:manualLayout>
              <c:xMode val="edge"/>
              <c:yMode val="edge"/>
              <c:x val="2.3988319388417483E-2"/>
              <c:y val="0.2801169193301918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229918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PCB_v.1!$C$27</c:f>
              <c:strCache>
                <c:ptCount val="1"/>
                <c:pt idx="0">
                  <c:v>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PCB_v.1!$B$28:$B$44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Ø</c:v>
                </c:pt>
              </c:strCache>
            </c:strRef>
          </c:cat>
          <c:val>
            <c:numRef>
              <c:f>PCB_v.1!$C$28:$C$44</c:f>
              <c:numCache>
                <c:formatCode>General</c:formatCode>
                <c:ptCount val="17"/>
                <c:pt idx="0">
                  <c:v>0.01</c:v>
                </c:pt>
                <c:pt idx="1">
                  <c:v>0.01</c:v>
                </c:pt>
                <c:pt idx="2">
                  <c:v>0.01</c:v>
                </c:pt>
                <c:pt idx="3">
                  <c:v>0.01</c:v>
                </c:pt>
                <c:pt idx="4">
                  <c:v>0.01</c:v>
                </c:pt>
                <c:pt idx="5">
                  <c:v>0.01</c:v>
                </c:pt>
                <c:pt idx="6">
                  <c:v>0.01</c:v>
                </c:pt>
                <c:pt idx="7">
                  <c:v>0.01</c:v>
                </c:pt>
                <c:pt idx="8">
                  <c:v>0.01</c:v>
                </c:pt>
                <c:pt idx="9">
                  <c:v>0.01</c:v>
                </c:pt>
                <c:pt idx="10">
                  <c:v>0.01</c:v>
                </c:pt>
                <c:pt idx="11">
                  <c:v>0.01</c:v>
                </c:pt>
                <c:pt idx="12">
                  <c:v>0.01</c:v>
                </c:pt>
                <c:pt idx="13">
                  <c:v>0.01</c:v>
                </c:pt>
                <c:pt idx="14">
                  <c:v>0.01</c:v>
                </c:pt>
                <c:pt idx="15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6C-447C-A702-5E1562797532}"/>
            </c:ext>
          </c:extLst>
        </c:ser>
        <c:ser>
          <c:idx val="1"/>
          <c:order val="1"/>
          <c:tx>
            <c:strRef>
              <c:f>PCB_v.1!$D$27</c:f>
              <c:strCache>
                <c:ptCount val="1"/>
                <c:pt idx="0">
                  <c:v>B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PCB_v.1!$B$28:$B$44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Ø</c:v>
                </c:pt>
              </c:strCache>
            </c:strRef>
          </c:cat>
          <c:val>
            <c:numRef>
              <c:f>PCB_v.1!$D$28:$D$44</c:f>
              <c:numCache>
                <c:formatCode>General</c:formatCode>
                <c:ptCount val="17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  <c:pt idx="7">
                  <c:v>0.25</c:v>
                </c:pt>
                <c:pt idx="8">
                  <c:v>0.25</c:v>
                </c:pt>
                <c:pt idx="9">
                  <c:v>0.25</c:v>
                </c:pt>
                <c:pt idx="10">
                  <c:v>0.25</c:v>
                </c:pt>
                <c:pt idx="11">
                  <c:v>0.25</c:v>
                </c:pt>
                <c:pt idx="12">
                  <c:v>0.25</c:v>
                </c:pt>
                <c:pt idx="13">
                  <c:v>0.25</c:v>
                </c:pt>
                <c:pt idx="14">
                  <c:v>0.25</c:v>
                </c:pt>
                <c:pt idx="15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6C-447C-A702-5E1562797532}"/>
            </c:ext>
          </c:extLst>
        </c:ser>
        <c:ser>
          <c:idx val="2"/>
          <c:order val="2"/>
          <c:tx>
            <c:strRef>
              <c:f>PCB_v.1!$E$27</c:f>
              <c:strCache>
                <c:ptCount val="1"/>
                <c:pt idx="0">
                  <c:v>I.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forward val="2"/>
            <c:dispRSqr val="0"/>
            <c:dispEq val="0"/>
          </c:trendline>
          <c:cat>
            <c:strRef>
              <c:f>PCB_v.1!$B$28:$B$44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Ø</c:v>
                </c:pt>
              </c:strCache>
            </c:strRef>
          </c:cat>
          <c:val>
            <c:numRef>
              <c:f>PCB_v.1!$E$28:$E$44</c:f>
              <c:numCache>
                <c:formatCode>0.00</c:formatCode>
                <c:ptCount val="17"/>
                <c:pt idx="0" formatCode="General">
                  <c:v>2.5000000000000001E-2</c:v>
                </c:pt>
                <c:pt idx="1">
                  <c:v>0.05</c:v>
                </c:pt>
                <c:pt idx="2">
                  <c:v>0.08</c:v>
                </c:pt>
                <c:pt idx="3">
                  <c:v>0.05</c:v>
                </c:pt>
                <c:pt idx="4">
                  <c:v>2.5000000000000001E-2</c:v>
                </c:pt>
                <c:pt idx="5">
                  <c:v>0.2</c:v>
                </c:pt>
                <c:pt idx="6">
                  <c:v>0.08</c:v>
                </c:pt>
                <c:pt idx="7">
                  <c:v>0.1</c:v>
                </c:pt>
                <c:pt idx="8">
                  <c:v>0.05</c:v>
                </c:pt>
                <c:pt idx="9">
                  <c:v>2.5000000000000001E-2</c:v>
                </c:pt>
                <c:pt idx="10">
                  <c:v>0.13</c:v>
                </c:pt>
                <c:pt idx="11">
                  <c:v>2.5000000000000001E-2</c:v>
                </c:pt>
                <c:pt idx="12">
                  <c:v>3.5000000000000003E-2</c:v>
                </c:pt>
                <c:pt idx="13">
                  <c:v>0.22</c:v>
                </c:pt>
                <c:pt idx="14">
                  <c:v>2.5000000000000001E-2</c:v>
                </c:pt>
                <c:pt idx="15">
                  <c:v>0.25</c:v>
                </c:pt>
                <c:pt idx="16">
                  <c:v>8.9666666666666686E-2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6C-447C-A702-5E1562797532}"/>
            </c:ext>
          </c:extLst>
        </c:ser>
        <c:ser>
          <c:idx val="3"/>
          <c:order val="3"/>
          <c:tx>
            <c:strRef>
              <c:f>PCB_v.1!$F$27</c:f>
              <c:strCache>
                <c:ptCount val="1"/>
                <c:pt idx="0">
                  <c:v>II.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forward val="2"/>
            <c:dispRSqr val="0"/>
            <c:dispEq val="0"/>
          </c:trendline>
          <c:cat>
            <c:strRef>
              <c:f>PCB_v.1!$B$28:$B$44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Ø</c:v>
                </c:pt>
              </c:strCache>
            </c:strRef>
          </c:cat>
          <c:val>
            <c:numRef>
              <c:f>PCB_v.1!$F$28:$F$44</c:f>
              <c:numCache>
                <c:formatCode>General</c:formatCode>
                <c:ptCount val="17"/>
                <c:pt idx="0">
                  <c:v>2.5000000000000001E-2</c:v>
                </c:pt>
                <c:pt idx="1">
                  <c:v>2.5000000000000001E-2</c:v>
                </c:pt>
                <c:pt idx="2">
                  <c:v>2.5000000000000001E-2</c:v>
                </c:pt>
                <c:pt idx="3">
                  <c:v>2.5000000000000001E-2</c:v>
                </c:pt>
                <c:pt idx="4">
                  <c:v>2.5000000000000001E-2</c:v>
                </c:pt>
                <c:pt idx="5">
                  <c:v>2.5000000000000001E-2</c:v>
                </c:pt>
                <c:pt idx="6">
                  <c:v>2.5000000000000001E-2</c:v>
                </c:pt>
                <c:pt idx="7">
                  <c:v>2.5000000000000001E-2</c:v>
                </c:pt>
                <c:pt idx="8" formatCode="0.00">
                  <c:v>3.0000000000000001E-3</c:v>
                </c:pt>
                <c:pt idx="9" formatCode="0.00">
                  <c:v>7.3000000000000001E-3</c:v>
                </c:pt>
                <c:pt idx="10" formatCode="0.00">
                  <c:v>7.0000000000000001E-3</c:v>
                </c:pt>
                <c:pt idx="11" formatCode="0.00">
                  <c:v>5.0000000000000001E-3</c:v>
                </c:pt>
                <c:pt idx="12" formatCode="0.00">
                  <c:v>2E-3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2E-3</c:v>
                </c:pt>
                <c:pt idx="16">
                  <c:v>3.0000000000000001E-3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06C-447C-A702-5E1562797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8239760"/>
        <c:axId val="558238448"/>
      </c:lineChart>
      <c:catAx>
        <c:axId val="5582397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Rok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58238448"/>
        <c:crosses val="autoZero"/>
        <c:auto val="1"/>
        <c:lblAlgn val="ctr"/>
        <c:lblOffset val="100"/>
        <c:noMultiLvlLbl val="0"/>
      </c:catAx>
      <c:valAx>
        <c:axId val="558238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PCB [</a:t>
                </a:r>
                <a:r>
                  <a:rPr lang="en-US" sz="1000" b="0" i="0" u="none" strike="noStrike" baseline="0">
                    <a:effectLst/>
                  </a:rPr>
                  <a:t>µ</a:t>
                </a:r>
                <a:r>
                  <a:rPr lang="cs-CZ" sz="1000" b="0" i="0" u="none" strike="noStrike" baseline="0">
                    <a:effectLst/>
                  </a:rPr>
                  <a:t>g/l</a:t>
                </a:r>
                <a:r>
                  <a:rPr lang="en-US"/>
                  <a:t>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582397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NEL HG 1</a:t>
            </a:r>
          </a:p>
        </c:rich>
      </c:tx>
      <c:overlay val="0"/>
      <c:spPr>
        <a:solidFill>
          <a:schemeClr val="accent2">
            <a:lumMod val="60000"/>
            <a:lumOff val="4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'Průběh celým časem'!$B$5</c:f>
              <c:strCache>
                <c:ptCount val="1"/>
                <c:pt idx="0">
                  <c:v>NEL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'Průběh celým časem'!$C$4:$AI$4</c:f>
              <c:strCache>
                <c:ptCount val="33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2008</c:v>
                </c:pt>
                <c:pt idx="10">
                  <c:v>2009</c:v>
                </c:pt>
                <c:pt idx="12">
                  <c:v>2010</c:v>
                </c:pt>
                <c:pt idx="14">
                  <c:v>2011</c:v>
                </c:pt>
                <c:pt idx="16">
                  <c:v>2012</c:v>
                </c:pt>
                <c:pt idx="18">
                  <c:v>2013</c:v>
                </c:pt>
                <c:pt idx="20">
                  <c:v>2014</c:v>
                </c:pt>
                <c:pt idx="22">
                  <c:v>2015</c:v>
                </c:pt>
                <c:pt idx="24">
                  <c:v>2016</c:v>
                </c:pt>
                <c:pt idx="26">
                  <c:v>2017</c:v>
                </c:pt>
                <c:pt idx="28">
                  <c:v>2018</c:v>
                </c:pt>
                <c:pt idx="30">
                  <c:v>2019</c:v>
                </c:pt>
                <c:pt idx="32">
                  <c:v>Ø</c:v>
                </c:pt>
              </c:strCache>
            </c:strRef>
          </c:cat>
          <c:val>
            <c:numRef>
              <c:f>'Průběh celým časem'!$C$5:$AI$5</c:f>
              <c:numCache>
                <c:formatCode>General</c:formatCode>
                <c:ptCount val="33"/>
                <c:pt idx="0">
                  <c:v>0.02</c:v>
                </c:pt>
                <c:pt idx="1">
                  <c:v>0.02</c:v>
                </c:pt>
                <c:pt idx="2">
                  <c:v>2.5000000000000001E-2</c:v>
                </c:pt>
                <c:pt idx="3">
                  <c:v>0.02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2.5000000000000001E-2</c:v>
                </c:pt>
                <c:pt idx="7">
                  <c:v>2.5000000000000001E-2</c:v>
                </c:pt>
                <c:pt idx="8">
                  <c:v>0.02</c:v>
                </c:pt>
                <c:pt idx="9">
                  <c:v>2.5000000000000001E-2</c:v>
                </c:pt>
                <c:pt idx="10">
                  <c:v>0.01</c:v>
                </c:pt>
                <c:pt idx="11">
                  <c:v>0.02</c:v>
                </c:pt>
                <c:pt idx="12">
                  <c:v>0.28000000000000003</c:v>
                </c:pt>
                <c:pt idx="13">
                  <c:v>2.5000000000000001E-2</c:v>
                </c:pt>
                <c:pt idx="14">
                  <c:v>3.5000000000000003E-2</c:v>
                </c:pt>
                <c:pt idx="15">
                  <c:v>0.28000000000000003</c:v>
                </c:pt>
                <c:pt idx="16">
                  <c:v>3.5000000000000003E-2</c:v>
                </c:pt>
                <c:pt idx="17">
                  <c:v>0.11</c:v>
                </c:pt>
                <c:pt idx="18">
                  <c:v>0.02</c:v>
                </c:pt>
                <c:pt idx="19">
                  <c:v>3.5000000000000003E-2</c:v>
                </c:pt>
                <c:pt idx="20">
                  <c:v>2.5000000000000001E-2</c:v>
                </c:pt>
                <c:pt idx="21">
                  <c:v>0.09</c:v>
                </c:pt>
                <c:pt idx="22">
                  <c:v>3.5000000000000003E-2</c:v>
                </c:pt>
                <c:pt idx="23">
                  <c:v>2.5000000000000001E-2</c:v>
                </c:pt>
                <c:pt idx="24">
                  <c:v>0.02</c:v>
                </c:pt>
                <c:pt idx="25">
                  <c:v>3.5000000000000003E-2</c:v>
                </c:pt>
                <c:pt idx="26">
                  <c:v>0.06</c:v>
                </c:pt>
                <c:pt idx="27">
                  <c:v>2.5000000000000001E-2</c:v>
                </c:pt>
                <c:pt idx="28">
                  <c:v>2.5000000000000001E-2</c:v>
                </c:pt>
                <c:pt idx="29">
                  <c:v>2.5000000000000001E-2</c:v>
                </c:pt>
                <c:pt idx="30">
                  <c:v>2.5000000000000001E-2</c:v>
                </c:pt>
                <c:pt idx="31">
                  <c:v>2.5000000000000001E-2</c:v>
                </c:pt>
                <c:pt idx="32" formatCode="0.000">
                  <c:v>4.6562499999999986E-2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0C-41B7-8338-DDA61EA14AFD}"/>
            </c:ext>
          </c:extLst>
        </c:ser>
        <c:ser>
          <c:idx val="1"/>
          <c:order val="1"/>
          <c:tx>
            <c:strRef>
              <c:f>'Průběh celým časem'!$B$6</c:f>
              <c:strCache>
                <c:ptCount val="1"/>
                <c:pt idx="0">
                  <c:v>Limit 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'Průběh celým časem'!$C$4:$AI$4</c:f>
              <c:strCache>
                <c:ptCount val="33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2008</c:v>
                </c:pt>
                <c:pt idx="10">
                  <c:v>2009</c:v>
                </c:pt>
                <c:pt idx="12">
                  <c:v>2010</c:v>
                </c:pt>
                <c:pt idx="14">
                  <c:v>2011</c:v>
                </c:pt>
                <c:pt idx="16">
                  <c:v>2012</c:v>
                </c:pt>
                <c:pt idx="18">
                  <c:v>2013</c:v>
                </c:pt>
                <c:pt idx="20">
                  <c:v>2014</c:v>
                </c:pt>
                <c:pt idx="22">
                  <c:v>2015</c:v>
                </c:pt>
                <c:pt idx="24">
                  <c:v>2016</c:v>
                </c:pt>
                <c:pt idx="26">
                  <c:v>2017</c:v>
                </c:pt>
                <c:pt idx="28">
                  <c:v>2018</c:v>
                </c:pt>
                <c:pt idx="30">
                  <c:v>2019</c:v>
                </c:pt>
                <c:pt idx="32">
                  <c:v>Ø</c:v>
                </c:pt>
              </c:strCache>
            </c:strRef>
          </c:cat>
          <c:val>
            <c:numRef>
              <c:f>'Průběh celým časem'!$C$6:$AI$6</c:f>
              <c:numCache>
                <c:formatCode>General</c:formatCode>
                <c:ptCount val="33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0C-41B7-8338-DDA61EA14AFD}"/>
            </c:ext>
          </c:extLst>
        </c:ser>
        <c:ser>
          <c:idx val="2"/>
          <c:order val="2"/>
          <c:tx>
            <c:strRef>
              <c:f>'Průběh celým časem'!$B$7</c:f>
              <c:strCache>
                <c:ptCount val="1"/>
                <c:pt idx="0">
                  <c:v>Limit B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'Průběh celým časem'!$C$4:$AI$4</c:f>
              <c:strCache>
                <c:ptCount val="33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2008</c:v>
                </c:pt>
                <c:pt idx="10">
                  <c:v>2009</c:v>
                </c:pt>
                <c:pt idx="12">
                  <c:v>2010</c:v>
                </c:pt>
                <c:pt idx="14">
                  <c:v>2011</c:v>
                </c:pt>
                <c:pt idx="16">
                  <c:v>2012</c:v>
                </c:pt>
                <c:pt idx="18">
                  <c:v>2013</c:v>
                </c:pt>
                <c:pt idx="20">
                  <c:v>2014</c:v>
                </c:pt>
                <c:pt idx="22">
                  <c:v>2015</c:v>
                </c:pt>
                <c:pt idx="24">
                  <c:v>2016</c:v>
                </c:pt>
                <c:pt idx="26">
                  <c:v>2017</c:v>
                </c:pt>
                <c:pt idx="28">
                  <c:v>2018</c:v>
                </c:pt>
                <c:pt idx="30">
                  <c:v>2019</c:v>
                </c:pt>
                <c:pt idx="32">
                  <c:v>Ø</c:v>
                </c:pt>
              </c:strCache>
            </c:strRef>
          </c:cat>
          <c:val>
            <c:numRef>
              <c:f>'Průběh celým časem'!$C$7:$AI$7</c:f>
              <c:numCache>
                <c:formatCode>General</c:formatCode>
                <c:ptCount val="33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0.5</c:v>
                </c:pt>
                <c:pt idx="16">
                  <c:v>0.5</c:v>
                </c:pt>
                <c:pt idx="17">
                  <c:v>0.5</c:v>
                </c:pt>
                <c:pt idx="18">
                  <c:v>0.5</c:v>
                </c:pt>
                <c:pt idx="19">
                  <c:v>0.5</c:v>
                </c:pt>
                <c:pt idx="20">
                  <c:v>0.5</c:v>
                </c:pt>
                <c:pt idx="21">
                  <c:v>0.5</c:v>
                </c:pt>
                <c:pt idx="22">
                  <c:v>0.5</c:v>
                </c:pt>
                <c:pt idx="23">
                  <c:v>0.5</c:v>
                </c:pt>
                <c:pt idx="24">
                  <c:v>0.5</c:v>
                </c:pt>
                <c:pt idx="25">
                  <c:v>0.5</c:v>
                </c:pt>
                <c:pt idx="26">
                  <c:v>0.5</c:v>
                </c:pt>
                <c:pt idx="27">
                  <c:v>0.5</c:v>
                </c:pt>
                <c:pt idx="28">
                  <c:v>0.5</c:v>
                </c:pt>
                <c:pt idx="29">
                  <c:v>0.5</c:v>
                </c:pt>
                <c:pt idx="30">
                  <c:v>0.5</c:v>
                </c:pt>
                <c:pt idx="31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0C-41B7-8338-DDA61EA14A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8690520"/>
        <c:axId val="478690848"/>
      </c:lineChart>
      <c:catAx>
        <c:axId val="478690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1800" b="0" i="0" baseline="0">
                    <a:effectLst/>
                  </a:rPr>
                  <a:t>Čas [</a:t>
                </a:r>
                <a:r>
                  <a:rPr lang="en-US" sz="1800" b="0" i="0" baseline="0">
                    <a:effectLst/>
                  </a:rPr>
                  <a:t>Rok</a:t>
                </a:r>
                <a:r>
                  <a:rPr lang="cs-CZ" sz="1800" b="0" i="0" baseline="0">
                    <a:effectLst/>
                  </a:rPr>
                  <a:t>]</a:t>
                </a:r>
                <a:endParaRPr lang="cs-CZ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78690848"/>
        <c:crosses val="autoZero"/>
        <c:auto val="1"/>
        <c:lblAlgn val="ctr"/>
        <c:lblOffset val="100"/>
        <c:noMultiLvlLbl val="0"/>
      </c:catAx>
      <c:valAx>
        <c:axId val="478690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 b="0" i="0" baseline="0">
                    <a:effectLst/>
                  </a:rPr>
                  <a:t>NEL</a:t>
                </a:r>
                <a:r>
                  <a:rPr lang="cs-CZ" sz="1800" b="0" i="0" baseline="0">
                    <a:effectLst/>
                  </a:rPr>
                  <a:t> [mg/l]</a:t>
                </a:r>
                <a:endParaRPr lang="cs-CZ">
                  <a:effectLst/>
                </a:endParaRPr>
              </a:p>
            </c:rich>
          </c:tx>
          <c:layout>
            <c:manualLayout>
              <c:xMode val="edge"/>
              <c:yMode val="edge"/>
              <c:x val="1.2437810945273632E-2"/>
              <c:y val="0.350840052179106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7869052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PCB HG1</a:t>
            </a:r>
          </a:p>
        </c:rich>
      </c:tx>
      <c:overlay val="0"/>
      <c:spPr>
        <a:solidFill>
          <a:srgbClr val="7030A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'Průběh celým časem'!$B$43</c:f>
              <c:strCache>
                <c:ptCount val="1"/>
                <c:pt idx="0">
                  <c:v>PCB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'Průběh celým časem'!$C$42:$AI$42</c:f>
              <c:strCache>
                <c:ptCount val="33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2008</c:v>
                </c:pt>
                <c:pt idx="10">
                  <c:v>2009</c:v>
                </c:pt>
                <c:pt idx="12">
                  <c:v>2010</c:v>
                </c:pt>
                <c:pt idx="14">
                  <c:v>2011</c:v>
                </c:pt>
                <c:pt idx="16">
                  <c:v>2012</c:v>
                </c:pt>
                <c:pt idx="18">
                  <c:v>2013</c:v>
                </c:pt>
                <c:pt idx="20">
                  <c:v>2014</c:v>
                </c:pt>
                <c:pt idx="22">
                  <c:v>2015</c:v>
                </c:pt>
                <c:pt idx="24">
                  <c:v>2016</c:v>
                </c:pt>
                <c:pt idx="26">
                  <c:v>2017</c:v>
                </c:pt>
                <c:pt idx="28">
                  <c:v>2018</c:v>
                </c:pt>
                <c:pt idx="30">
                  <c:v>2019</c:v>
                </c:pt>
                <c:pt idx="32">
                  <c:v>Ø</c:v>
                </c:pt>
              </c:strCache>
            </c:strRef>
          </c:cat>
          <c:val>
            <c:numRef>
              <c:f>'Průběh celým časem'!$C$43:$AI$43</c:f>
              <c:numCache>
                <c:formatCode>General</c:formatCode>
                <c:ptCount val="33"/>
                <c:pt idx="0">
                  <c:v>2.5000000000000001E-2</c:v>
                </c:pt>
                <c:pt idx="1">
                  <c:v>2.5000000000000001E-2</c:v>
                </c:pt>
                <c:pt idx="2">
                  <c:v>8.0000000000000002E-3</c:v>
                </c:pt>
                <c:pt idx="3">
                  <c:v>3.7999999999999999E-2</c:v>
                </c:pt>
                <c:pt idx="4">
                  <c:v>4.4999999999999998E-2</c:v>
                </c:pt>
                <c:pt idx="5">
                  <c:v>8.0000000000000002E-3</c:v>
                </c:pt>
                <c:pt idx="6">
                  <c:v>1.4999999999999999E-2</c:v>
                </c:pt>
                <c:pt idx="7">
                  <c:v>0.06</c:v>
                </c:pt>
                <c:pt idx="8">
                  <c:v>2.5000000000000001E-2</c:v>
                </c:pt>
                <c:pt idx="9">
                  <c:v>2.5000000000000001E-2</c:v>
                </c:pt>
                <c:pt idx="10">
                  <c:v>2.5000000000000001E-2</c:v>
                </c:pt>
                <c:pt idx="11">
                  <c:v>2.5000000000000001E-2</c:v>
                </c:pt>
                <c:pt idx="12">
                  <c:v>2.5000000000000001E-2</c:v>
                </c:pt>
                <c:pt idx="13">
                  <c:v>2.5000000000000001E-2</c:v>
                </c:pt>
                <c:pt idx="14">
                  <c:v>4.0000000000000001E-3</c:v>
                </c:pt>
                <c:pt idx="15">
                  <c:v>8.0000000000000002E-3</c:v>
                </c:pt>
                <c:pt idx="16">
                  <c:v>1.1299999999999999E-2</c:v>
                </c:pt>
                <c:pt idx="17">
                  <c:v>3.0000000000000001E-3</c:v>
                </c:pt>
                <c:pt idx="18">
                  <c:v>2.5000000000000001E-2</c:v>
                </c:pt>
                <c:pt idx="19">
                  <c:v>2.3999999999999998E-3</c:v>
                </c:pt>
                <c:pt idx="20">
                  <c:v>2.5000000000000001E-2</c:v>
                </c:pt>
                <c:pt idx="21">
                  <c:v>1E-3</c:v>
                </c:pt>
                <c:pt idx="22">
                  <c:v>2.7E-2</c:v>
                </c:pt>
                <c:pt idx="23">
                  <c:v>1.5E-3</c:v>
                </c:pt>
                <c:pt idx="24">
                  <c:v>4.2999999999999997E-2</c:v>
                </c:pt>
                <c:pt idx="25">
                  <c:v>2E-3</c:v>
                </c:pt>
                <c:pt idx="26">
                  <c:v>2.5000000000000001E-2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 formatCode="0.000">
                  <c:v>1.7256250000000008E-2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71-4FAA-A2F1-48F06A6992B0}"/>
            </c:ext>
          </c:extLst>
        </c:ser>
        <c:ser>
          <c:idx val="1"/>
          <c:order val="1"/>
          <c:tx>
            <c:strRef>
              <c:f>'Průběh celým časem'!$B$44</c:f>
              <c:strCache>
                <c:ptCount val="1"/>
                <c:pt idx="0">
                  <c:v>Limit 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'Průběh celým časem'!$C$42:$AI$42</c:f>
              <c:strCache>
                <c:ptCount val="33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2008</c:v>
                </c:pt>
                <c:pt idx="10">
                  <c:v>2009</c:v>
                </c:pt>
                <c:pt idx="12">
                  <c:v>2010</c:v>
                </c:pt>
                <c:pt idx="14">
                  <c:v>2011</c:v>
                </c:pt>
                <c:pt idx="16">
                  <c:v>2012</c:v>
                </c:pt>
                <c:pt idx="18">
                  <c:v>2013</c:v>
                </c:pt>
                <c:pt idx="20">
                  <c:v>2014</c:v>
                </c:pt>
                <c:pt idx="22">
                  <c:v>2015</c:v>
                </c:pt>
                <c:pt idx="24">
                  <c:v>2016</c:v>
                </c:pt>
                <c:pt idx="26">
                  <c:v>2017</c:v>
                </c:pt>
                <c:pt idx="28">
                  <c:v>2018</c:v>
                </c:pt>
                <c:pt idx="30">
                  <c:v>2019</c:v>
                </c:pt>
                <c:pt idx="32">
                  <c:v>Ø</c:v>
                </c:pt>
              </c:strCache>
            </c:strRef>
          </c:cat>
          <c:val>
            <c:numRef>
              <c:f>'Průběh celým časem'!$C$44:$AI$44</c:f>
              <c:numCache>
                <c:formatCode>General</c:formatCode>
                <c:ptCount val="33"/>
                <c:pt idx="0">
                  <c:v>0.01</c:v>
                </c:pt>
                <c:pt idx="1">
                  <c:v>0.01</c:v>
                </c:pt>
                <c:pt idx="2">
                  <c:v>0.01</c:v>
                </c:pt>
                <c:pt idx="3">
                  <c:v>0.01</c:v>
                </c:pt>
                <c:pt idx="4">
                  <c:v>0.01</c:v>
                </c:pt>
                <c:pt idx="5">
                  <c:v>0.01</c:v>
                </c:pt>
                <c:pt idx="6">
                  <c:v>0.01</c:v>
                </c:pt>
                <c:pt idx="7">
                  <c:v>0.01</c:v>
                </c:pt>
                <c:pt idx="8">
                  <c:v>0.01</c:v>
                </c:pt>
                <c:pt idx="9">
                  <c:v>0.01</c:v>
                </c:pt>
                <c:pt idx="10">
                  <c:v>0.01</c:v>
                </c:pt>
                <c:pt idx="11">
                  <c:v>0.01</c:v>
                </c:pt>
                <c:pt idx="12">
                  <c:v>0.01</c:v>
                </c:pt>
                <c:pt idx="13">
                  <c:v>0.01</c:v>
                </c:pt>
                <c:pt idx="14">
                  <c:v>0.01</c:v>
                </c:pt>
                <c:pt idx="15">
                  <c:v>0.01</c:v>
                </c:pt>
                <c:pt idx="16">
                  <c:v>0.01</c:v>
                </c:pt>
                <c:pt idx="17">
                  <c:v>0.01</c:v>
                </c:pt>
                <c:pt idx="18">
                  <c:v>0.01</c:v>
                </c:pt>
                <c:pt idx="19">
                  <c:v>0.01</c:v>
                </c:pt>
                <c:pt idx="20">
                  <c:v>0.01</c:v>
                </c:pt>
                <c:pt idx="21">
                  <c:v>0.01</c:v>
                </c:pt>
                <c:pt idx="22">
                  <c:v>0.01</c:v>
                </c:pt>
                <c:pt idx="23">
                  <c:v>0.01</c:v>
                </c:pt>
                <c:pt idx="24">
                  <c:v>0.01</c:v>
                </c:pt>
                <c:pt idx="25">
                  <c:v>0.01</c:v>
                </c:pt>
                <c:pt idx="26">
                  <c:v>0.01</c:v>
                </c:pt>
                <c:pt idx="27">
                  <c:v>0.01</c:v>
                </c:pt>
                <c:pt idx="28">
                  <c:v>0.01</c:v>
                </c:pt>
                <c:pt idx="29">
                  <c:v>0.01</c:v>
                </c:pt>
                <c:pt idx="30">
                  <c:v>0.01</c:v>
                </c:pt>
                <c:pt idx="31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71-4FAA-A2F1-48F06A6992B0}"/>
            </c:ext>
          </c:extLst>
        </c:ser>
        <c:ser>
          <c:idx val="2"/>
          <c:order val="2"/>
          <c:tx>
            <c:strRef>
              <c:f>'Průběh celým časem'!$B$45</c:f>
              <c:strCache>
                <c:ptCount val="1"/>
                <c:pt idx="0">
                  <c:v>Limit B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'Průběh celým časem'!$C$42:$AI$42</c:f>
              <c:strCache>
                <c:ptCount val="33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2008</c:v>
                </c:pt>
                <c:pt idx="10">
                  <c:v>2009</c:v>
                </c:pt>
                <c:pt idx="12">
                  <c:v>2010</c:v>
                </c:pt>
                <c:pt idx="14">
                  <c:v>2011</c:v>
                </c:pt>
                <c:pt idx="16">
                  <c:v>2012</c:v>
                </c:pt>
                <c:pt idx="18">
                  <c:v>2013</c:v>
                </c:pt>
                <c:pt idx="20">
                  <c:v>2014</c:v>
                </c:pt>
                <c:pt idx="22">
                  <c:v>2015</c:v>
                </c:pt>
                <c:pt idx="24">
                  <c:v>2016</c:v>
                </c:pt>
                <c:pt idx="26">
                  <c:v>2017</c:v>
                </c:pt>
                <c:pt idx="28">
                  <c:v>2018</c:v>
                </c:pt>
                <c:pt idx="30">
                  <c:v>2019</c:v>
                </c:pt>
                <c:pt idx="32">
                  <c:v>Ø</c:v>
                </c:pt>
              </c:strCache>
            </c:strRef>
          </c:cat>
          <c:val>
            <c:numRef>
              <c:f>'Průběh celým časem'!$C$45:$AI$45</c:f>
              <c:numCache>
                <c:formatCode>General</c:formatCode>
                <c:ptCount val="33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  <c:pt idx="7">
                  <c:v>0.25</c:v>
                </c:pt>
                <c:pt idx="8">
                  <c:v>0.25</c:v>
                </c:pt>
                <c:pt idx="9">
                  <c:v>0.25</c:v>
                </c:pt>
                <c:pt idx="10">
                  <c:v>0.25</c:v>
                </c:pt>
                <c:pt idx="11">
                  <c:v>0.25</c:v>
                </c:pt>
                <c:pt idx="12">
                  <c:v>0.25</c:v>
                </c:pt>
                <c:pt idx="13">
                  <c:v>0.25</c:v>
                </c:pt>
                <c:pt idx="14">
                  <c:v>0.25</c:v>
                </c:pt>
                <c:pt idx="15">
                  <c:v>0.25</c:v>
                </c:pt>
                <c:pt idx="16">
                  <c:v>0.25</c:v>
                </c:pt>
                <c:pt idx="17">
                  <c:v>0.25</c:v>
                </c:pt>
                <c:pt idx="18">
                  <c:v>0.25</c:v>
                </c:pt>
                <c:pt idx="19">
                  <c:v>0.25</c:v>
                </c:pt>
                <c:pt idx="20">
                  <c:v>0.25</c:v>
                </c:pt>
                <c:pt idx="21">
                  <c:v>0.25</c:v>
                </c:pt>
                <c:pt idx="22">
                  <c:v>0.25</c:v>
                </c:pt>
                <c:pt idx="23">
                  <c:v>0.25</c:v>
                </c:pt>
                <c:pt idx="24">
                  <c:v>0.25</c:v>
                </c:pt>
                <c:pt idx="25">
                  <c:v>0.25</c:v>
                </c:pt>
                <c:pt idx="26">
                  <c:v>0.25</c:v>
                </c:pt>
                <c:pt idx="27">
                  <c:v>0.25</c:v>
                </c:pt>
                <c:pt idx="28">
                  <c:v>0.25</c:v>
                </c:pt>
                <c:pt idx="29">
                  <c:v>0.25</c:v>
                </c:pt>
                <c:pt idx="30">
                  <c:v>0.25</c:v>
                </c:pt>
                <c:pt idx="31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71-4FAA-A2F1-48F06A6992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9023624"/>
        <c:axId val="309021656"/>
      </c:lineChart>
      <c:catAx>
        <c:axId val="3090236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1800" b="0" i="0" baseline="0">
                    <a:effectLst/>
                  </a:rPr>
                  <a:t>Čas [</a:t>
                </a:r>
                <a:r>
                  <a:rPr lang="en-US" sz="1800" b="0" i="0" baseline="0">
                    <a:effectLst/>
                  </a:rPr>
                  <a:t>Rok</a:t>
                </a:r>
                <a:r>
                  <a:rPr lang="cs-CZ" sz="1800" b="0" i="0" baseline="0">
                    <a:effectLst/>
                  </a:rPr>
                  <a:t>]</a:t>
                </a:r>
                <a:endParaRPr lang="cs-CZ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09021656"/>
        <c:crosses val="autoZero"/>
        <c:auto val="1"/>
        <c:lblAlgn val="ctr"/>
        <c:lblOffset val="100"/>
        <c:noMultiLvlLbl val="0"/>
      </c:catAx>
      <c:valAx>
        <c:axId val="309021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 b="0" i="0" baseline="0">
                    <a:effectLst/>
                  </a:rPr>
                  <a:t>PCB [µ</a:t>
                </a:r>
                <a:r>
                  <a:rPr lang="cs-CZ" sz="1800" b="0" i="0" baseline="0">
                    <a:effectLst/>
                  </a:rPr>
                  <a:t>g/l</a:t>
                </a:r>
                <a:r>
                  <a:rPr lang="en-US" sz="1800" b="0" i="0" baseline="0">
                    <a:effectLst/>
                  </a:rPr>
                  <a:t>]</a:t>
                </a:r>
                <a:endParaRPr lang="cs-CZ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090236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NEL HG 3</a:t>
            </a:r>
          </a:p>
        </c:rich>
      </c:tx>
      <c:overlay val="0"/>
      <c:spPr>
        <a:solidFill>
          <a:schemeClr val="accent2">
            <a:lumMod val="60000"/>
            <a:lumOff val="4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'Průběh celým časem'!$B$82</c:f>
              <c:strCache>
                <c:ptCount val="1"/>
                <c:pt idx="0">
                  <c:v>NEL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'Průběh celým časem'!$C$81:$AI$81</c:f>
              <c:strCache>
                <c:ptCount val="33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2008</c:v>
                </c:pt>
                <c:pt idx="10">
                  <c:v>2009</c:v>
                </c:pt>
                <c:pt idx="12">
                  <c:v>2010</c:v>
                </c:pt>
                <c:pt idx="14">
                  <c:v>2011</c:v>
                </c:pt>
                <c:pt idx="16">
                  <c:v>2012</c:v>
                </c:pt>
                <c:pt idx="18">
                  <c:v>2013</c:v>
                </c:pt>
                <c:pt idx="20">
                  <c:v>2014</c:v>
                </c:pt>
                <c:pt idx="22">
                  <c:v>2015</c:v>
                </c:pt>
                <c:pt idx="24">
                  <c:v>2016</c:v>
                </c:pt>
                <c:pt idx="26">
                  <c:v>2017</c:v>
                </c:pt>
                <c:pt idx="28">
                  <c:v>2018</c:v>
                </c:pt>
                <c:pt idx="30">
                  <c:v>2019</c:v>
                </c:pt>
                <c:pt idx="32">
                  <c:v>Ø</c:v>
                </c:pt>
              </c:strCache>
            </c:strRef>
          </c:cat>
          <c:val>
            <c:numRef>
              <c:f>'Průběh celým časem'!$C$82:$AI$82</c:f>
              <c:numCache>
                <c:formatCode>General</c:formatCode>
                <c:ptCount val="33"/>
                <c:pt idx="0">
                  <c:v>0.02</c:v>
                </c:pt>
                <c:pt idx="1">
                  <c:v>0.02</c:v>
                </c:pt>
                <c:pt idx="2">
                  <c:v>0.01</c:v>
                </c:pt>
                <c:pt idx="3">
                  <c:v>0.02</c:v>
                </c:pt>
                <c:pt idx="4">
                  <c:v>0.01</c:v>
                </c:pt>
                <c:pt idx="5">
                  <c:v>2.5000000000000001E-2</c:v>
                </c:pt>
                <c:pt idx="6">
                  <c:v>0.02</c:v>
                </c:pt>
                <c:pt idx="7">
                  <c:v>2.5000000000000001E-2</c:v>
                </c:pt>
                <c:pt idx="8">
                  <c:v>0.01</c:v>
                </c:pt>
                <c:pt idx="9">
                  <c:v>2.5000000000000001E-2</c:v>
                </c:pt>
                <c:pt idx="10">
                  <c:v>0.01</c:v>
                </c:pt>
                <c:pt idx="11">
                  <c:v>0.02</c:v>
                </c:pt>
                <c:pt idx="12">
                  <c:v>0.01</c:v>
                </c:pt>
                <c:pt idx="13">
                  <c:v>2.5000000000000001E-2</c:v>
                </c:pt>
                <c:pt idx="14">
                  <c:v>0.02</c:v>
                </c:pt>
                <c:pt idx="15">
                  <c:v>2.8000000000000001E-2</c:v>
                </c:pt>
                <c:pt idx="16">
                  <c:v>0.04</c:v>
                </c:pt>
                <c:pt idx="17">
                  <c:v>0.11</c:v>
                </c:pt>
                <c:pt idx="18">
                  <c:v>3.5000000000000003E-2</c:v>
                </c:pt>
                <c:pt idx="19">
                  <c:v>3.5000000000000003E-2</c:v>
                </c:pt>
                <c:pt idx="20">
                  <c:v>3.5000000000000003E-2</c:v>
                </c:pt>
                <c:pt idx="21">
                  <c:v>2.5000000000000001E-2</c:v>
                </c:pt>
                <c:pt idx="22">
                  <c:v>3.5000000000000003E-2</c:v>
                </c:pt>
                <c:pt idx="23">
                  <c:v>2.5000000000000001E-2</c:v>
                </c:pt>
                <c:pt idx="24">
                  <c:v>0.09</c:v>
                </c:pt>
                <c:pt idx="25">
                  <c:v>3.5000000000000003E-2</c:v>
                </c:pt>
                <c:pt idx="26">
                  <c:v>0.02</c:v>
                </c:pt>
                <c:pt idx="27">
                  <c:v>2.5000000000000001E-2</c:v>
                </c:pt>
                <c:pt idx="28">
                  <c:v>0.19</c:v>
                </c:pt>
                <c:pt idx="29">
                  <c:v>2.5000000000000001E-2</c:v>
                </c:pt>
                <c:pt idx="30">
                  <c:v>3.5000000000000003E-2</c:v>
                </c:pt>
                <c:pt idx="31">
                  <c:v>2.5000000000000001E-2</c:v>
                </c:pt>
                <c:pt idx="32" formatCode="0.000">
                  <c:v>3.3843749999999999E-2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67-40C9-BE32-8226C0B39E17}"/>
            </c:ext>
          </c:extLst>
        </c:ser>
        <c:ser>
          <c:idx val="1"/>
          <c:order val="1"/>
          <c:tx>
            <c:strRef>
              <c:f>'Průběh celým časem'!$B$83</c:f>
              <c:strCache>
                <c:ptCount val="1"/>
                <c:pt idx="0">
                  <c:v>Limit 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'Průběh celým časem'!$C$81:$AI$81</c:f>
              <c:strCache>
                <c:ptCount val="33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2008</c:v>
                </c:pt>
                <c:pt idx="10">
                  <c:v>2009</c:v>
                </c:pt>
                <c:pt idx="12">
                  <c:v>2010</c:v>
                </c:pt>
                <c:pt idx="14">
                  <c:v>2011</c:v>
                </c:pt>
                <c:pt idx="16">
                  <c:v>2012</c:v>
                </c:pt>
                <c:pt idx="18">
                  <c:v>2013</c:v>
                </c:pt>
                <c:pt idx="20">
                  <c:v>2014</c:v>
                </c:pt>
                <c:pt idx="22">
                  <c:v>2015</c:v>
                </c:pt>
                <c:pt idx="24">
                  <c:v>2016</c:v>
                </c:pt>
                <c:pt idx="26">
                  <c:v>2017</c:v>
                </c:pt>
                <c:pt idx="28">
                  <c:v>2018</c:v>
                </c:pt>
                <c:pt idx="30">
                  <c:v>2019</c:v>
                </c:pt>
                <c:pt idx="32">
                  <c:v>Ø</c:v>
                </c:pt>
              </c:strCache>
            </c:strRef>
          </c:cat>
          <c:val>
            <c:numRef>
              <c:f>'Průběh celým časem'!$C$83:$AI$83</c:f>
              <c:numCache>
                <c:formatCode>General</c:formatCode>
                <c:ptCount val="33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67-40C9-BE32-8226C0B39E17}"/>
            </c:ext>
          </c:extLst>
        </c:ser>
        <c:ser>
          <c:idx val="2"/>
          <c:order val="2"/>
          <c:tx>
            <c:strRef>
              <c:f>'Průběh celým časem'!$B$84</c:f>
              <c:strCache>
                <c:ptCount val="1"/>
                <c:pt idx="0">
                  <c:v>Limit B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'Průběh celým časem'!$C$81:$AI$81</c:f>
              <c:strCache>
                <c:ptCount val="33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2008</c:v>
                </c:pt>
                <c:pt idx="10">
                  <c:v>2009</c:v>
                </c:pt>
                <c:pt idx="12">
                  <c:v>2010</c:v>
                </c:pt>
                <c:pt idx="14">
                  <c:v>2011</c:v>
                </c:pt>
                <c:pt idx="16">
                  <c:v>2012</c:v>
                </c:pt>
                <c:pt idx="18">
                  <c:v>2013</c:v>
                </c:pt>
                <c:pt idx="20">
                  <c:v>2014</c:v>
                </c:pt>
                <c:pt idx="22">
                  <c:v>2015</c:v>
                </c:pt>
                <c:pt idx="24">
                  <c:v>2016</c:v>
                </c:pt>
                <c:pt idx="26">
                  <c:v>2017</c:v>
                </c:pt>
                <c:pt idx="28">
                  <c:v>2018</c:v>
                </c:pt>
                <c:pt idx="30">
                  <c:v>2019</c:v>
                </c:pt>
                <c:pt idx="32">
                  <c:v>Ø</c:v>
                </c:pt>
              </c:strCache>
            </c:strRef>
          </c:cat>
          <c:val>
            <c:numRef>
              <c:f>'Průběh celým časem'!$C$84:$AI$84</c:f>
              <c:numCache>
                <c:formatCode>General</c:formatCode>
                <c:ptCount val="33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0.5</c:v>
                </c:pt>
                <c:pt idx="16">
                  <c:v>0.5</c:v>
                </c:pt>
                <c:pt idx="17">
                  <c:v>0.5</c:v>
                </c:pt>
                <c:pt idx="18">
                  <c:v>0.5</c:v>
                </c:pt>
                <c:pt idx="19">
                  <c:v>0.5</c:v>
                </c:pt>
                <c:pt idx="20">
                  <c:v>0.5</c:v>
                </c:pt>
                <c:pt idx="21">
                  <c:v>0.5</c:v>
                </c:pt>
                <c:pt idx="22">
                  <c:v>0.5</c:v>
                </c:pt>
                <c:pt idx="23">
                  <c:v>0.5</c:v>
                </c:pt>
                <c:pt idx="24">
                  <c:v>0.5</c:v>
                </c:pt>
                <c:pt idx="25">
                  <c:v>0.5</c:v>
                </c:pt>
                <c:pt idx="26">
                  <c:v>0.5</c:v>
                </c:pt>
                <c:pt idx="27">
                  <c:v>0.5</c:v>
                </c:pt>
                <c:pt idx="28">
                  <c:v>0.5</c:v>
                </c:pt>
                <c:pt idx="29">
                  <c:v>0.5</c:v>
                </c:pt>
                <c:pt idx="30">
                  <c:v>0.5</c:v>
                </c:pt>
                <c:pt idx="31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67-40C9-BE32-8226C0B39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1210768"/>
        <c:axId val="481208144"/>
      </c:lineChart>
      <c:catAx>
        <c:axId val="4812107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1800" b="0" i="0" baseline="0">
                    <a:effectLst/>
                  </a:rPr>
                  <a:t>Čas [</a:t>
                </a:r>
                <a:r>
                  <a:rPr lang="en-US" sz="1800" b="0" i="0" baseline="0">
                    <a:effectLst/>
                  </a:rPr>
                  <a:t>Rok</a:t>
                </a:r>
                <a:r>
                  <a:rPr lang="cs-CZ" sz="1800" b="0" i="0" baseline="0">
                    <a:effectLst/>
                  </a:rPr>
                  <a:t>]</a:t>
                </a:r>
                <a:endParaRPr lang="cs-CZ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81208144"/>
        <c:crosses val="autoZero"/>
        <c:auto val="1"/>
        <c:lblAlgn val="ctr"/>
        <c:lblOffset val="100"/>
        <c:noMultiLvlLbl val="0"/>
      </c:catAx>
      <c:valAx>
        <c:axId val="481208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 b="0" i="0" baseline="0">
                    <a:effectLst/>
                  </a:rPr>
                  <a:t>NEL</a:t>
                </a:r>
                <a:r>
                  <a:rPr lang="cs-CZ" sz="1800" b="0" i="0" baseline="0">
                    <a:effectLst/>
                  </a:rPr>
                  <a:t> [mg/l]</a:t>
                </a:r>
                <a:endParaRPr lang="cs-CZ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812107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'Průběh celým časem'!$B$121</c:f>
              <c:strCache>
                <c:ptCount val="1"/>
                <c:pt idx="0">
                  <c:v>PCB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'Průběh celým časem'!$C$120:$AI$120</c:f>
              <c:strCache>
                <c:ptCount val="33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2008</c:v>
                </c:pt>
                <c:pt idx="10">
                  <c:v>2009</c:v>
                </c:pt>
                <c:pt idx="12">
                  <c:v>2010</c:v>
                </c:pt>
                <c:pt idx="14">
                  <c:v>2011</c:v>
                </c:pt>
                <c:pt idx="16">
                  <c:v>2012</c:v>
                </c:pt>
                <c:pt idx="18">
                  <c:v>2013</c:v>
                </c:pt>
                <c:pt idx="20">
                  <c:v>2014</c:v>
                </c:pt>
                <c:pt idx="22">
                  <c:v>2015</c:v>
                </c:pt>
                <c:pt idx="24">
                  <c:v>2016</c:v>
                </c:pt>
                <c:pt idx="26">
                  <c:v>2017</c:v>
                </c:pt>
                <c:pt idx="28">
                  <c:v>2018</c:v>
                </c:pt>
                <c:pt idx="30">
                  <c:v>2019</c:v>
                </c:pt>
                <c:pt idx="32">
                  <c:v>Ø</c:v>
                </c:pt>
              </c:strCache>
            </c:strRef>
          </c:cat>
          <c:val>
            <c:numRef>
              <c:f>'Průběh celým časem'!$C$121:$AI$121</c:f>
              <c:numCache>
                <c:formatCode>General</c:formatCode>
                <c:ptCount val="33"/>
                <c:pt idx="0">
                  <c:v>2.5000000000000001E-2</c:v>
                </c:pt>
                <c:pt idx="1">
                  <c:v>2.5000000000000001E-2</c:v>
                </c:pt>
                <c:pt idx="2" formatCode="0.00">
                  <c:v>0.05</c:v>
                </c:pt>
                <c:pt idx="3">
                  <c:v>2.5000000000000001E-2</c:v>
                </c:pt>
                <c:pt idx="4" formatCode="0.00">
                  <c:v>0.08</c:v>
                </c:pt>
                <c:pt idx="5">
                  <c:v>2.5000000000000001E-2</c:v>
                </c:pt>
                <c:pt idx="6" formatCode="0.00">
                  <c:v>0.05</c:v>
                </c:pt>
                <c:pt idx="7">
                  <c:v>2.5000000000000001E-2</c:v>
                </c:pt>
                <c:pt idx="8" formatCode="0.00">
                  <c:v>2.5000000000000001E-2</c:v>
                </c:pt>
                <c:pt idx="9">
                  <c:v>2.5000000000000001E-2</c:v>
                </c:pt>
                <c:pt idx="10" formatCode="0.00">
                  <c:v>0.2</c:v>
                </c:pt>
                <c:pt idx="11">
                  <c:v>2.5000000000000001E-2</c:v>
                </c:pt>
                <c:pt idx="12">
                  <c:v>0.08</c:v>
                </c:pt>
                <c:pt idx="13">
                  <c:v>2.5000000000000001E-2</c:v>
                </c:pt>
                <c:pt idx="14">
                  <c:v>0.1</c:v>
                </c:pt>
                <c:pt idx="15">
                  <c:v>2.5000000000000001E-2</c:v>
                </c:pt>
                <c:pt idx="16">
                  <c:v>0.1</c:v>
                </c:pt>
                <c:pt idx="17">
                  <c:v>0.25</c:v>
                </c:pt>
                <c:pt idx="18">
                  <c:v>0.03</c:v>
                </c:pt>
                <c:pt idx="19">
                  <c:v>0.01</c:v>
                </c:pt>
                <c:pt idx="20">
                  <c:v>0.13</c:v>
                </c:pt>
                <c:pt idx="21">
                  <c:v>0.01</c:v>
                </c:pt>
                <c:pt idx="22">
                  <c:v>0.03</c:v>
                </c:pt>
                <c:pt idx="23">
                  <c:v>0.01</c:v>
                </c:pt>
                <c:pt idx="24">
                  <c:v>0.04</c:v>
                </c:pt>
                <c:pt idx="25">
                  <c:v>0</c:v>
                </c:pt>
                <c:pt idx="26">
                  <c:v>0.22</c:v>
                </c:pt>
                <c:pt idx="27">
                  <c:v>0</c:v>
                </c:pt>
                <c:pt idx="28">
                  <c:v>0.03</c:v>
                </c:pt>
                <c:pt idx="29">
                  <c:v>0</c:v>
                </c:pt>
                <c:pt idx="30">
                  <c:v>0.25</c:v>
                </c:pt>
                <c:pt idx="31">
                  <c:v>0</c:v>
                </c:pt>
                <c:pt idx="32" formatCode="0.000">
                  <c:v>6.0000000000000005E-2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4D-4B5A-90F4-CEB92BC34D61}"/>
            </c:ext>
          </c:extLst>
        </c:ser>
        <c:ser>
          <c:idx val="1"/>
          <c:order val="1"/>
          <c:tx>
            <c:strRef>
              <c:f>'Průběh celým časem'!$B$122</c:f>
              <c:strCache>
                <c:ptCount val="1"/>
                <c:pt idx="0">
                  <c:v>Limit 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'Průběh celým časem'!$C$120:$AI$120</c:f>
              <c:strCache>
                <c:ptCount val="33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2008</c:v>
                </c:pt>
                <c:pt idx="10">
                  <c:v>2009</c:v>
                </c:pt>
                <c:pt idx="12">
                  <c:v>2010</c:v>
                </c:pt>
                <c:pt idx="14">
                  <c:v>2011</c:v>
                </c:pt>
                <c:pt idx="16">
                  <c:v>2012</c:v>
                </c:pt>
                <c:pt idx="18">
                  <c:v>2013</c:v>
                </c:pt>
                <c:pt idx="20">
                  <c:v>2014</c:v>
                </c:pt>
                <c:pt idx="22">
                  <c:v>2015</c:v>
                </c:pt>
                <c:pt idx="24">
                  <c:v>2016</c:v>
                </c:pt>
                <c:pt idx="26">
                  <c:v>2017</c:v>
                </c:pt>
                <c:pt idx="28">
                  <c:v>2018</c:v>
                </c:pt>
                <c:pt idx="30">
                  <c:v>2019</c:v>
                </c:pt>
                <c:pt idx="32">
                  <c:v>Ø</c:v>
                </c:pt>
              </c:strCache>
            </c:strRef>
          </c:cat>
          <c:val>
            <c:numRef>
              <c:f>'Průběh celým časem'!$C$122:$AI$122</c:f>
              <c:numCache>
                <c:formatCode>General</c:formatCode>
                <c:ptCount val="33"/>
                <c:pt idx="0">
                  <c:v>0.01</c:v>
                </c:pt>
                <c:pt idx="1">
                  <c:v>0.01</c:v>
                </c:pt>
                <c:pt idx="2">
                  <c:v>0.01</c:v>
                </c:pt>
                <c:pt idx="3">
                  <c:v>0.01</c:v>
                </c:pt>
                <c:pt idx="4">
                  <c:v>0.01</c:v>
                </c:pt>
                <c:pt idx="5">
                  <c:v>0.01</c:v>
                </c:pt>
                <c:pt idx="6">
                  <c:v>0.01</c:v>
                </c:pt>
                <c:pt idx="7">
                  <c:v>0.01</c:v>
                </c:pt>
                <c:pt idx="8">
                  <c:v>0.01</c:v>
                </c:pt>
                <c:pt idx="9">
                  <c:v>0.01</c:v>
                </c:pt>
                <c:pt idx="10">
                  <c:v>0.01</c:v>
                </c:pt>
                <c:pt idx="11">
                  <c:v>0.01</c:v>
                </c:pt>
                <c:pt idx="12">
                  <c:v>0.01</c:v>
                </c:pt>
                <c:pt idx="13">
                  <c:v>0.01</c:v>
                </c:pt>
                <c:pt idx="14">
                  <c:v>0.01</c:v>
                </c:pt>
                <c:pt idx="15">
                  <c:v>0.01</c:v>
                </c:pt>
                <c:pt idx="16">
                  <c:v>0.01</c:v>
                </c:pt>
                <c:pt idx="17">
                  <c:v>0.01</c:v>
                </c:pt>
                <c:pt idx="18">
                  <c:v>0.01</c:v>
                </c:pt>
                <c:pt idx="19">
                  <c:v>0.01</c:v>
                </c:pt>
                <c:pt idx="20">
                  <c:v>0.01</c:v>
                </c:pt>
                <c:pt idx="21">
                  <c:v>0.01</c:v>
                </c:pt>
                <c:pt idx="22">
                  <c:v>0.01</c:v>
                </c:pt>
                <c:pt idx="23">
                  <c:v>0.01</c:v>
                </c:pt>
                <c:pt idx="24">
                  <c:v>0.01</c:v>
                </c:pt>
                <c:pt idx="25">
                  <c:v>0.01</c:v>
                </c:pt>
                <c:pt idx="26">
                  <c:v>0.01</c:v>
                </c:pt>
                <c:pt idx="27">
                  <c:v>0.01</c:v>
                </c:pt>
                <c:pt idx="28">
                  <c:v>0.01</c:v>
                </c:pt>
                <c:pt idx="29">
                  <c:v>0.01</c:v>
                </c:pt>
                <c:pt idx="30">
                  <c:v>0.01</c:v>
                </c:pt>
                <c:pt idx="31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4D-4B5A-90F4-CEB92BC34D61}"/>
            </c:ext>
          </c:extLst>
        </c:ser>
        <c:ser>
          <c:idx val="2"/>
          <c:order val="2"/>
          <c:tx>
            <c:strRef>
              <c:f>'Průběh celým časem'!$B$123</c:f>
              <c:strCache>
                <c:ptCount val="1"/>
                <c:pt idx="0">
                  <c:v>Limit B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'Průběh celým časem'!$C$120:$AI$120</c:f>
              <c:strCache>
                <c:ptCount val="33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2008</c:v>
                </c:pt>
                <c:pt idx="10">
                  <c:v>2009</c:v>
                </c:pt>
                <c:pt idx="12">
                  <c:v>2010</c:v>
                </c:pt>
                <c:pt idx="14">
                  <c:v>2011</c:v>
                </c:pt>
                <c:pt idx="16">
                  <c:v>2012</c:v>
                </c:pt>
                <c:pt idx="18">
                  <c:v>2013</c:v>
                </c:pt>
                <c:pt idx="20">
                  <c:v>2014</c:v>
                </c:pt>
                <c:pt idx="22">
                  <c:v>2015</c:v>
                </c:pt>
                <c:pt idx="24">
                  <c:v>2016</c:v>
                </c:pt>
                <c:pt idx="26">
                  <c:v>2017</c:v>
                </c:pt>
                <c:pt idx="28">
                  <c:v>2018</c:v>
                </c:pt>
                <c:pt idx="30">
                  <c:v>2019</c:v>
                </c:pt>
                <c:pt idx="32">
                  <c:v>Ø</c:v>
                </c:pt>
              </c:strCache>
            </c:strRef>
          </c:cat>
          <c:val>
            <c:numRef>
              <c:f>'Průběh celým časem'!$C$123:$AI$123</c:f>
              <c:numCache>
                <c:formatCode>General</c:formatCode>
                <c:ptCount val="33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  <c:pt idx="7">
                  <c:v>0.25</c:v>
                </c:pt>
                <c:pt idx="8">
                  <c:v>0.25</c:v>
                </c:pt>
                <c:pt idx="9">
                  <c:v>0.25</c:v>
                </c:pt>
                <c:pt idx="10">
                  <c:v>0.25</c:v>
                </c:pt>
                <c:pt idx="11">
                  <c:v>0.25</c:v>
                </c:pt>
                <c:pt idx="12">
                  <c:v>0.25</c:v>
                </c:pt>
                <c:pt idx="13">
                  <c:v>0.25</c:v>
                </c:pt>
                <c:pt idx="14">
                  <c:v>0.25</c:v>
                </c:pt>
                <c:pt idx="15">
                  <c:v>0.25</c:v>
                </c:pt>
                <c:pt idx="16">
                  <c:v>0.25</c:v>
                </c:pt>
                <c:pt idx="17">
                  <c:v>0.25</c:v>
                </c:pt>
                <c:pt idx="18">
                  <c:v>0.25</c:v>
                </c:pt>
                <c:pt idx="19">
                  <c:v>0.25</c:v>
                </c:pt>
                <c:pt idx="20">
                  <c:v>0.25</c:v>
                </c:pt>
                <c:pt idx="21">
                  <c:v>0.25</c:v>
                </c:pt>
                <c:pt idx="22">
                  <c:v>0.25</c:v>
                </c:pt>
                <c:pt idx="23">
                  <c:v>0.25</c:v>
                </c:pt>
                <c:pt idx="24">
                  <c:v>0.25</c:v>
                </c:pt>
                <c:pt idx="25">
                  <c:v>0.25</c:v>
                </c:pt>
                <c:pt idx="26">
                  <c:v>0.25</c:v>
                </c:pt>
                <c:pt idx="27">
                  <c:v>0.25</c:v>
                </c:pt>
                <c:pt idx="28">
                  <c:v>0.25</c:v>
                </c:pt>
                <c:pt idx="29">
                  <c:v>0.25</c:v>
                </c:pt>
                <c:pt idx="30">
                  <c:v>0.25</c:v>
                </c:pt>
                <c:pt idx="31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4D-4B5A-90F4-CEB92BC34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1235368"/>
        <c:axId val="481227496"/>
      </c:lineChart>
      <c:catAx>
        <c:axId val="4812353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1800" b="0" i="0" baseline="0">
                    <a:effectLst/>
                  </a:rPr>
                  <a:t>Čas [</a:t>
                </a:r>
                <a:r>
                  <a:rPr lang="en-US" sz="1800" b="0" i="0" baseline="0">
                    <a:effectLst/>
                  </a:rPr>
                  <a:t>Rok</a:t>
                </a:r>
                <a:r>
                  <a:rPr lang="cs-CZ" sz="1800" b="0" i="0" baseline="0">
                    <a:effectLst/>
                  </a:rPr>
                  <a:t>]</a:t>
                </a:r>
                <a:endParaRPr lang="cs-CZ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81227496"/>
        <c:crosses val="autoZero"/>
        <c:auto val="1"/>
        <c:lblAlgn val="ctr"/>
        <c:lblOffset val="100"/>
        <c:noMultiLvlLbl val="0"/>
      </c:catAx>
      <c:valAx>
        <c:axId val="481227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 b="0" i="0" baseline="0">
                    <a:effectLst/>
                  </a:rPr>
                  <a:t>PCB [µ</a:t>
                </a:r>
                <a:r>
                  <a:rPr lang="cs-CZ" sz="1800" b="0" i="0" baseline="0">
                    <a:effectLst/>
                  </a:rPr>
                  <a:t>g/l</a:t>
                </a:r>
                <a:r>
                  <a:rPr lang="en-US" sz="1800" b="0" i="0" baseline="0">
                    <a:effectLst/>
                  </a:rPr>
                  <a:t>]</a:t>
                </a:r>
                <a:endParaRPr lang="cs-CZ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812353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NEL HG 1</a:t>
            </a:r>
          </a:p>
        </c:rich>
      </c:tx>
      <c:overlay val="0"/>
      <c:spPr>
        <a:solidFill>
          <a:schemeClr val="accent2">
            <a:lumMod val="60000"/>
            <a:lumOff val="4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'Průběh celým časem'!$B$5</c:f>
              <c:strCache>
                <c:ptCount val="1"/>
                <c:pt idx="0">
                  <c:v>NEL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'Průběh celým časem'!$C$4:$AI$4</c:f>
              <c:strCache>
                <c:ptCount val="33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2008</c:v>
                </c:pt>
                <c:pt idx="10">
                  <c:v>2009</c:v>
                </c:pt>
                <c:pt idx="12">
                  <c:v>2010</c:v>
                </c:pt>
                <c:pt idx="14">
                  <c:v>2011</c:v>
                </c:pt>
                <c:pt idx="16">
                  <c:v>2012</c:v>
                </c:pt>
                <c:pt idx="18">
                  <c:v>2013</c:v>
                </c:pt>
                <c:pt idx="20">
                  <c:v>2014</c:v>
                </c:pt>
                <c:pt idx="22">
                  <c:v>2015</c:v>
                </c:pt>
                <c:pt idx="24">
                  <c:v>2016</c:v>
                </c:pt>
                <c:pt idx="26">
                  <c:v>2017</c:v>
                </c:pt>
                <c:pt idx="28">
                  <c:v>2018</c:v>
                </c:pt>
                <c:pt idx="30">
                  <c:v>2019</c:v>
                </c:pt>
                <c:pt idx="32">
                  <c:v>Ø</c:v>
                </c:pt>
              </c:strCache>
            </c:strRef>
          </c:cat>
          <c:val>
            <c:numRef>
              <c:f>'Průběh celým časem'!$C$5:$AI$5</c:f>
              <c:numCache>
                <c:formatCode>General</c:formatCode>
                <c:ptCount val="33"/>
                <c:pt idx="0">
                  <c:v>0.02</c:v>
                </c:pt>
                <c:pt idx="1">
                  <c:v>0.02</c:v>
                </c:pt>
                <c:pt idx="2">
                  <c:v>2.5000000000000001E-2</c:v>
                </c:pt>
                <c:pt idx="3">
                  <c:v>0.02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2.5000000000000001E-2</c:v>
                </c:pt>
                <c:pt idx="7">
                  <c:v>2.5000000000000001E-2</c:v>
                </c:pt>
                <c:pt idx="8">
                  <c:v>0.02</c:v>
                </c:pt>
                <c:pt idx="9">
                  <c:v>2.5000000000000001E-2</c:v>
                </c:pt>
                <c:pt idx="10">
                  <c:v>0.01</c:v>
                </c:pt>
                <c:pt idx="11">
                  <c:v>0.02</c:v>
                </c:pt>
                <c:pt idx="12">
                  <c:v>0.28000000000000003</c:v>
                </c:pt>
                <c:pt idx="13">
                  <c:v>2.5000000000000001E-2</c:v>
                </c:pt>
                <c:pt idx="14">
                  <c:v>3.5000000000000003E-2</c:v>
                </c:pt>
                <c:pt idx="15">
                  <c:v>0.28000000000000003</c:v>
                </c:pt>
                <c:pt idx="16">
                  <c:v>3.5000000000000003E-2</c:v>
                </c:pt>
                <c:pt idx="17">
                  <c:v>0.11</c:v>
                </c:pt>
                <c:pt idx="18">
                  <c:v>0.02</c:v>
                </c:pt>
                <c:pt idx="19">
                  <c:v>3.5000000000000003E-2</c:v>
                </c:pt>
                <c:pt idx="20">
                  <c:v>2.5000000000000001E-2</c:v>
                </c:pt>
                <c:pt idx="21">
                  <c:v>0.09</c:v>
                </c:pt>
                <c:pt idx="22">
                  <c:v>3.5000000000000003E-2</c:v>
                </c:pt>
                <c:pt idx="23">
                  <c:v>2.5000000000000001E-2</c:v>
                </c:pt>
                <c:pt idx="24">
                  <c:v>0.02</c:v>
                </c:pt>
                <c:pt idx="25">
                  <c:v>3.5000000000000003E-2</c:v>
                </c:pt>
                <c:pt idx="26">
                  <c:v>0.06</c:v>
                </c:pt>
                <c:pt idx="27">
                  <c:v>2.5000000000000001E-2</c:v>
                </c:pt>
                <c:pt idx="28">
                  <c:v>2.5000000000000001E-2</c:v>
                </c:pt>
                <c:pt idx="29">
                  <c:v>2.5000000000000001E-2</c:v>
                </c:pt>
                <c:pt idx="30">
                  <c:v>2.5000000000000001E-2</c:v>
                </c:pt>
                <c:pt idx="31">
                  <c:v>2.5000000000000001E-2</c:v>
                </c:pt>
                <c:pt idx="32" formatCode="0.000">
                  <c:v>4.6562499999999986E-2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2E-4F33-9592-61F91338F1A5}"/>
            </c:ext>
          </c:extLst>
        </c:ser>
        <c:ser>
          <c:idx val="1"/>
          <c:order val="1"/>
          <c:tx>
            <c:strRef>
              <c:f>'Průběh celým časem'!$B$6</c:f>
              <c:strCache>
                <c:ptCount val="1"/>
                <c:pt idx="0">
                  <c:v>Limit 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'Průběh celým časem'!$C$4:$AI$4</c:f>
              <c:strCache>
                <c:ptCount val="33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2008</c:v>
                </c:pt>
                <c:pt idx="10">
                  <c:v>2009</c:v>
                </c:pt>
                <c:pt idx="12">
                  <c:v>2010</c:v>
                </c:pt>
                <c:pt idx="14">
                  <c:v>2011</c:v>
                </c:pt>
                <c:pt idx="16">
                  <c:v>2012</c:v>
                </c:pt>
                <c:pt idx="18">
                  <c:v>2013</c:v>
                </c:pt>
                <c:pt idx="20">
                  <c:v>2014</c:v>
                </c:pt>
                <c:pt idx="22">
                  <c:v>2015</c:v>
                </c:pt>
                <c:pt idx="24">
                  <c:v>2016</c:v>
                </c:pt>
                <c:pt idx="26">
                  <c:v>2017</c:v>
                </c:pt>
                <c:pt idx="28">
                  <c:v>2018</c:v>
                </c:pt>
                <c:pt idx="30">
                  <c:v>2019</c:v>
                </c:pt>
                <c:pt idx="32">
                  <c:v>Ø</c:v>
                </c:pt>
              </c:strCache>
            </c:strRef>
          </c:cat>
          <c:val>
            <c:numRef>
              <c:f>'Průběh celým časem'!$C$6:$AI$6</c:f>
              <c:numCache>
                <c:formatCode>General</c:formatCode>
                <c:ptCount val="33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2E-4F33-9592-61F91338F1A5}"/>
            </c:ext>
          </c:extLst>
        </c:ser>
        <c:ser>
          <c:idx val="2"/>
          <c:order val="2"/>
          <c:tx>
            <c:strRef>
              <c:f>'Průběh celým časem'!$B$7</c:f>
              <c:strCache>
                <c:ptCount val="1"/>
                <c:pt idx="0">
                  <c:v>Limit B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'Průběh celým časem'!$C$4:$AI$4</c:f>
              <c:strCache>
                <c:ptCount val="33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2008</c:v>
                </c:pt>
                <c:pt idx="10">
                  <c:v>2009</c:v>
                </c:pt>
                <c:pt idx="12">
                  <c:v>2010</c:v>
                </c:pt>
                <c:pt idx="14">
                  <c:v>2011</c:v>
                </c:pt>
                <c:pt idx="16">
                  <c:v>2012</c:v>
                </c:pt>
                <c:pt idx="18">
                  <c:v>2013</c:v>
                </c:pt>
                <c:pt idx="20">
                  <c:v>2014</c:v>
                </c:pt>
                <c:pt idx="22">
                  <c:v>2015</c:v>
                </c:pt>
                <c:pt idx="24">
                  <c:v>2016</c:v>
                </c:pt>
                <c:pt idx="26">
                  <c:v>2017</c:v>
                </c:pt>
                <c:pt idx="28">
                  <c:v>2018</c:v>
                </c:pt>
                <c:pt idx="30">
                  <c:v>2019</c:v>
                </c:pt>
                <c:pt idx="32">
                  <c:v>Ø</c:v>
                </c:pt>
              </c:strCache>
            </c:strRef>
          </c:cat>
          <c:val>
            <c:numRef>
              <c:f>'Průběh celým časem'!$C$7:$AI$7</c:f>
              <c:numCache>
                <c:formatCode>General</c:formatCode>
                <c:ptCount val="33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0.5</c:v>
                </c:pt>
                <c:pt idx="16">
                  <c:v>0.5</c:v>
                </c:pt>
                <c:pt idx="17">
                  <c:v>0.5</c:v>
                </c:pt>
                <c:pt idx="18">
                  <c:v>0.5</c:v>
                </c:pt>
                <c:pt idx="19">
                  <c:v>0.5</c:v>
                </c:pt>
                <c:pt idx="20">
                  <c:v>0.5</c:v>
                </c:pt>
                <c:pt idx="21">
                  <c:v>0.5</c:v>
                </c:pt>
                <c:pt idx="22">
                  <c:v>0.5</c:v>
                </c:pt>
                <c:pt idx="23">
                  <c:v>0.5</c:v>
                </c:pt>
                <c:pt idx="24">
                  <c:v>0.5</c:v>
                </c:pt>
                <c:pt idx="25">
                  <c:v>0.5</c:v>
                </c:pt>
                <c:pt idx="26">
                  <c:v>0.5</c:v>
                </c:pt>
                <c:pt idx="27">
                  <c:v>0.5</c:v>
                </c:pt>
                <c:pt idx="28">
                  <c:v>0.5</c:v>
                </c:pt>
                <c:pt idx="29">
                  <c:v>0.5</c:v>
                </c:pt>
                <c:pt idx="30">
                  <c:v>0.5</c:v>
                </c:pt>
                <c:pt idx="31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72E-4F33-9592-61F91338F1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8690520"/>
        <c:axId val="478690848"/>
      </c:lineChart>
      <c:catAx>
        <c:axId val="478690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1800" b="0" i="0" baseline="0">
                    <a:effectLst/>
                  </a:rPr>
                  <a:t>Čas [</a:t>
                </a:r>
                <a:r>
                  <a:rPr lang="en-US" sz="1800" b="0" i="0" baseline="0">
                    <a:effectLst/>
                  </a:rPr>
                  <a:t>Rok</a:t>
                </a:r>
                <a:r>
                  <a:rPr lang="cs-CZ" sz="1800" b="0" i="0" baseline="0">
                    <a:effectLst/>
                  </a:rPr>
                  <a:t>]</a:t>
                </a:r>
                <a:endParaRPr lang="cs-CZ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78690848"/>
        <c:crosses val="autoZero"/>
        <c:auto val="1"/>
        <c:lblAlgn val="ctr"/>
        <c:lblOffset val="100"/>
        <c:noMultiLvlLbl val="0"/>
      </c:catAx>
      <c:valAx>
        <c:axId val="478690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 b="0" i="0" baseline="0">
                    <a:effectLst/>
                  </a:rPr>
                  <a:t>NEL</a:t>
                </a:r>
                <a:r>
                  <a:rPr lang="cs-CZ" sz="1800" b="0" i="0" baseline="0">
                    <a:effectLst/>
                  </a:rPr>
                  <a:t> [mg/l]</a:t>
                </a:r>
                <a:endParaRPr lang="cs-CZ">
                  <a:effectLst/>
                </a:endParaRPr>
              </a:p>
            </c:rich>
          </c:tx>
          <c:layout>
            <c:manualLayout>
              <c:xMode val="edge"/>
              <c:yMode val="edge"/>
              <c:x val="1.2437810945273632E-2"/>
              <c:y val="0.350840052179106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7869052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Grafy!$C$25</c:f>
              <c:strCache>
                <c:ptCount val="1"/>
                <c:pt idx="0">
                  <c:v>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Grafy!$B$26:$B$42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Ø</c:v>
                </c:pt>
              </c:strCache>
            </c:strRef>
          </c:cat>
          <c:val>
            <c:numRef>
              <c:f>Grafy!$C$26:$C$42</c:f>
              <c:numCache>
                <c:formatCode>General</c:formatCode>
                <c:ptCount val="17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D2-479E-9D94-222EF3310BBE}"/>
            </c:ext>
          </c:extLst>
        </c:ser>
        <c:ser>
          <c:idx val="1"/>
          <c:order val="1"/>
          <c:tx>
            <c:strRef>
              <c:f>Grafy!$D$25</c:f>
              <c:strCache>
                <c:ptCount val="1"/>
                <c:pt idx="0">
                  <c:v>B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Grafy!$B$26:$B$42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Ø</c:v>
                </c:pt>
              </c:strCache>
            </c:strRef>
          </c:cat>
          <c:val>
            <c:numRef>
              <c:f>Grafy!$D$26:$D$42</c:f>
              <c:numCache>
                <c:formatCode>General</c:formatCode>
                <c:ptCount val="17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D2-479E-9D94-222EF3310BBE}"/>
            </c:ext>
          </c:extLst>
        </c:ser>
        <c:ser>
          <c:idx val="2"/>
          <c:order val="2"/>
          <c:tx>
            <c:strRef>
              <c:f>Grafy!$E$25</c:f>
              <c:strCache>
                <c:ptCount val="1"/>
                <c:pt idx="0">
                  <c:v>II.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forward val="2"/>
            <c:dispRSqr val="0"/>
            <c:dispEq val="0"/>
          </c:trendline>
          <c:cat>
            <c:strRef>
              <c:f>Grafy!$B$26:$B$42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Ø</c:v>
                </c:pt>
              </c:strCache>
            </c:strRef>
          </c:cat>
          <c:val>
            <c:numRef>
              <c:f>Grafy!$E$26:$E$42</c:f>
              <c:numCache>
                <c:formatCode>General</c:formatCode>
                <c:ptCount val="17"/>
                <c:pt idx="0">
                  <c:v>0.02</c:v>
                </c:pt>
                <c:pt idx="1">
                  <c:v>0.02</c:v>
                </c:pt>
                <c:pt idx="2">
                  <c:v>2.5000000000000001E-2</c:v>
                </c:pt>
                <c:pt idx="3">
                  <c:v>2.5000000000000001E-2</c:v>
                </c:pt>
                <c:pt idx="4">
                  <c:v>2.5000000000000001E-2</c:v>
                </c:pt>
                <c:pt idx="5">
                  <c:v>0.02</c:v>
                </c:pt>
                <c:pt idx="6">
                  <c:v>2.5000000000000001E-2</c:v>
                </c:pt>
                <c:pt idx="7">
                  <c:v>0.28000000000000003</c:v>
                </c:pt>
                <c:pt idx="8">
                  <c:v>0.11</c:v>
                </c:pt>
                <c:pt idx="9">
                  <c:v>3.5000000000000003E-2</c:v>
                </c:pt>
                <c:pt idx="10">
                  <c:v>0.09</c:v>
                </c:pt>
                <c:pt idx="11">
                  <c:v>2.5000000000000001E-2</c:v>
                </c:pt>
                <c:pt idx="12">
                  <c:v>3.5000000000000003E-2</c:v>
                </c:pt>
                <c:pt idx="13">
                  <c:v>2.5000000000000001E-2</c:v>
                </c:pt>
                <c:pt idx="14">
                  <c:v>2.5000000000000001E-2</c:v>
                </c:pt>
                <c:pt idx="15">
                  <c:v>2.5000000000000001E-2</c:v>
                </c:pt>
                <c:pt idx="16" formatCode="0.00">
                  <c:v>5.062500000000001E-2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D2-479E-9D94-222EF3310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7507288"/>
        <c:axId val="627507616"/>
      </c:lineChart>
      <c:catAx>
        <c:axId val="627507288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27507616"/>
        <c:crosses val="autoZero"/>
        <c:auto val="1"/>
        <c:lblAlgn val="ctr"/>
        <c:lblOffset val="100"/>
        <c:noMultiLvlLbl val="0"/>
      </c:catAx>
      <c:valAx>
        <c:axId val="627507616"/>
        <c:scaling>
          <c:orientation val="minMax"/>
          <c:max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2750728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PCB HG1</a:t>
            </a:r>
          </a:p>
        </c:rich>
      </c:tx>
      <c:overlay val="0"/>
      <c:spPr>
        <a:solidFill>
          <a:srgbClr val="7030A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'Průběh celým časem'!$B$43</c:f>
              <c:strCache>
                <c:ptCount val="1"/>
                <c:pt idx="0">
                  <c:v>PCB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'Průběh celým časem'!$C$42:$AI$42</c:f>
              <c:strCache>
                <c:ptCount val="33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2008</c:v>
                </c:pt>
                <c:pt idx="10">
                  <c:v>2009</c:v>
                </c:pt>
                <c:pt idx="12">
                  <c:v>2010</c:v>
                </c:pt>
                <c:pt idx="14">
                  <c:v>2011</c:v>
                </c:pt>
                <c:pt idx="16">
                  <c:v>2012</c:v>
                </c:pt>
                <c:pt idx="18">
                  <c:v>2013</c:v>
                </c:pt>
                <c:pt idx="20">
                  <c:v>2014</c:v>
                </c:pt>
                <c:pt idx="22">
                  <c:v>2015</c:v>
                </c:pt>
                <c:pt idx="24">
                  <c:v>2016</c:v>
                </c:pt>
                <c:pt idx="26">
                  <c:v>2017</c:v>
                </c:pt>
                <c:pt idx="28">
                  <c:v>2018</c:v>
                </c:pt>
                <c:pt idx="30">
                  <c:v>2019</c:v>
                </c:pt>
                <c:pt idx="32">
                  <c:v>Ø</c:v>
                </c:pt>
              </c:strCache>
            </c:strRef>
          </c:cat>
          <c:val>
            <c:numRef>
              <c:f>'Průběh celým časem'!$C$43:$AI$43</c:f>
              <c:numCache>
                <c:formatCode>General</c:formatCode>
                <c:ptCount val="33"/>
                <c:pt idx="0">
                  <c:v>2.5000000000000001E-2</c:v>
                </c:pt>
                <c:pt idx="1">
                  <c:v>2.5000000000000001E-2</c:v>
                </c:pt>
                <c:pt idx="2">
                  <c:v>8.0000000000000002E-3</c:v>
                </c:pt>
                <c:pt idx="3">
                  <c:v>3.7999999999999999E-2</c:v>
                </c:pt>
                <c:pt idx="4">
                  <c:v>4.4999999999999998E-2</c:v>
                </c:pt>
                <c:pt idx="5">
                  <c:v>8.0000000000000002E-3</c:v>
                </c:pt>
                <c:pt idx="6">
                  <c:v>1.4999999999999999E-2</c:v>
                </c:pt>
                <c:pt idx="7">
                  <c:v>0.06</c:v>
                </c:pt>
                <c:pt idx="8">
                  <c:v>2.5000000000000001E-2</c:v>
                </c:pt>
                <c:pt idx="9">
                  <c:v>2.5000000000000001E-2</c:v>
                </c:pt>
                <c:pt idx="10">
                  <c:v>2.5000000000000001E-2</c:v>
                </c:pt>
                <c:pt idx="11">
                  <c:v>2.5000000000000001E-2</c:v>
                </c:pt>
                <c:pt idx="12">
                  <c:v>2.5000000000000001E-2</c:v>
                </c:pt>
                <c:pt idx="13">
                  <c:v>2.5000000000000001E-2</c:v>
                </c:pt>
                <c:pt idx="14">
                  <c:v>4.0000000000000001E-3</c:v>
                </c:pt>
                <c:pt idx="15">
                  <c:v>8.0000000000000002E-3</c:v>
                </c:pt>
                <c:pt idx="16">
                  <c:v>1.1299999999999999E-2</c:v>
                </c:pt>
                <c:pt idx="17">
                  <c:v>3.0000000000000001E-3</c:v>
                </c:pt>
                <c:pt idx="18">
                  <c:v>2.5000000000000001E-2</c:v>
                </c:pt>
                <c:pt idx="19">
                  <c:v>2.3999999999999998E-3</c:v>
                </c:pt>
                <c:pt idx="20">
                  <c:v>2.5000000000000001E-2</c:v>
                </c:pt>
                <c:pt idx="21">
                  <c:v>1E-3</c:v>
                </c:pt>
                <c:pt idx="22">
                  <c:v>2.7E-2</c:v>
                </c:pt>
                <c:pt idx="23">
                  <c:v>1.5E-3</c:v>
                </c:pt>
                <c:pt idx="24">
                  <c:v>4.2999999999999997E-2</c:v>
                </c:pt>
                <c:pt idx="25">
                  <c:v>2E-3</c:v>
                </c:pt>
                <c:pt idx="26">
                  <c:v>2.5000000000000001E-2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 formatCode="0.000">
                  <c:v>1.7256250000000008E-2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95-4277-BE83-13096D2A2316}"/>
            </c:ext>
          </c:extLst>
        </c:ser>
        <c:ser>
          <c:idx val="1"/>
          <c:order val="1"/>
          <c:tx>
            <c:strRef>
              <c:f>'Průběh celým časem'!$B$44</c:f>
              <c:strCache>
                <c:ptCount val="1"/>
                <c:pt idx="0">
                  <c:v>Limit 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'Průběh celým časem'!$C$42:$AI$42</c:f>
              <c:strCache>
                <c:ptCount val="33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2008</c:v>
                </c:pt>
                <c:pt idx="10">
                  <c:v>2009</c:v>
                </c:pt>
                <c:pt idx="12">
                  <c:v>2010</c:v>
                </c:pt>
                <c:pt idx="14">
                  <c:v>2011</c:v>
                </c:pt>
                <c:pt idx="16">
                  <c:v>2012</c:v>
                </c:pt>
                <c:pt idx="18">
                  <c:v>2013</c:v>
                </c:pt>
                <c:pt idx="20">
                  <c:v>2014</c:v>
                </c:pt>
                <c:pt idx="22">
                  <c:v>2015</c:v>
                </c:pt>
                <c:pt idx="24">
                  <c:v>2016</c:v>
                </c:pt>
                <c:pt idx="26">
                  <c:v>2017</c:v>
                </c:pt>
                <c:pt idx="28">
                  <c:v>2018</c:v>
                </c:pt>
                <c:pt idx="30">
                  <c:v>2019</c:v>
                </c:pt>
                <c:pt idx="32">
                  <c:v>Ø</c:v>
                </c:pt>
              </c:strCache>
            </c:strRef>
          </c:cat>
          <c:val>
            <c:numRef>
              <c:f>'Průběh celým časem'!$C$44:$AI$44</c:f>
              <c:numCache>
                <c:formatCode>General</c:formatCode>
                <c:ptCount val="33"/>
                <c:pt idx="0">
                  <c:v>0.01</c:v>
                </c:pt>
                <c:pt idx="1">
                  <c:v>0.01</c:v>
                </c:pt>
                <c:pt idx="2">
                  <c:v>0.01</c:v>
                </c:pt>
                <c:pt idx="3">
                  <c:v>0.01</c:v>
                </c:pt>
                <c:pt idx="4">
                  <c:v>0.01</c:v>
                </c:pt>
                <c:pt idx="5">
                  <c:v>0.01</c:v>
                </c:pt>
                <c:pt idx="6">
                  <c:v>0.01</c:v>
                </c:pt>
                <c:pt idx="7">
                  <c:v>0.01</c:v>
                </c:pt>
                <c:pt idx="8">
                  <c:v>0.01</c:v>
                </c:pt>
                <c:pt idx="9">
                  <c:v>0.01</c:v>
                </c:pt>
                <c:pt idx="10">
                  <c:v>0.01</c:v>
                </c:pt>
                <c:pt idx="11">
                  <c:v>0.01</c:v>
                </c:pt>
                <c:pt idx="12">
                  <c:v>0.01</c:v>
                </c:pt>
                <c:pt idx="13">
                  <c:v>0.01</c:v>
                </c:pt>
                <c:pt idx="14">
                  <c:v>0.01</c:v>
                </c:pt>
                <c:pt idx="15">
                  <c:v>0.01</c:v>
                </c:pt>
                <c:pt idx="16">
                  <c:v>0.01</c:v>
                </c:pt>
                <c:pt idx="17">
                  <c:v>0.01</c:v>
                </c:pt>
                <c:pt idx="18">
                  <c:v>0.01</c:v>
                </c:pt>
                <c:pt idx="19">
                  <c:v>0.01</c:v>
                </c:pt>
                <c:pt idx="20">
                  <c:v>0.01</c:v>
                </c:pt>
                <c:pt idx="21">
                  <c:v>0.01</c:v>
                </c:pt>
                <c:pt idx="22">
                  <c:v>0.01</c:v>
                </c:pt>
                <c:pt idx="23">
                  <c:v>0.01</c:v>
                </c:pt>
                <c:pt idx="24">
                  <c:v>0.01</c:v>
                </c:pt>
                <c:pt idx="25">
                  <c:v>0.01</c:v>
                </c:pt>
                <c:pt idx="26">
                  <c:v>0.01</c:v>
                </c:pt>
                <c:pt idx="27">
                  <c:v>0.01</c:v>
                </c:pt>
                <c:pt idx="28">
                  <c:v>0.01</c:v>
                </c:pt>
                <c:pt idx="29">
                  <c:v>0.01</c:v>
                </c:pt>
                <c:pt idx="30">
                  <c:v>0.01</c:v>
                </c:pt>
                <c:pt idx="31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95-4277-BE83-13096D2A2316}"/>
            </c:ext>
          </c:extLst>
        </c:ser>
        <c:ser>
          <c:idx val="2"/>
          <c:order val="2"/>
          <c:tx>
            <c:strRef>
              <c:f>'Průběh celým časem'!$B$45</c:f>
              <c:strCache>
                <c:ptCount val="1"/>
                <c:pt idx="0">
                  <c:v>Limit B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'Průběh celým časem'!$C$42:$AI$42</c:f>
              <c:strCache>
                <c:ptCount val="33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2008</c:v>
                </c:pt>
                <c:pt idx="10">
                  <c:v>2009</c:v>
                </c:pt>
                <c:pt idx="12">
                  <c:v>2010</c:v>
                </c:pt>
                <c:pt idx="14">
                  <c:v>2011</c:v>
                </c:pt>
                <c:pt idx="16">
                  <c:v>2012</c:v>
                </c:pt>
                <c:pt idx="18">
                  <c:v>2013</c:v>
                </c:pt>
                <c:pt idx="20">
                  <c:v>2014</c:v>
                </c:pt>
                <c:pt idx="22">
                  <c:v>2015</c:v>
                </c:pt>
                <c:pt idx="24">
                  <c:v>2016</c:v>
                </c:pt>
                <c:pt idx="26">
                  <c:v>2017</c:v>
                </c:pt>
                <c:pt idx="28">
                  <c:v>2018</c:v>
                </c:pt>
                <c:pt idx="30">
                  <c:v>2019</c:v>
                </c:pt>
                <c:pt idx="32">
                  <c:v>Ø</c:v>
                </c:pt>
              </c:strCache>
            </c:strRef>
          </c:cat>
          <c:val>
            <c:numRef>
              <c:f>'Průběh celým časem'!$C$45:$AI$45</c:f>
              <c:numCache>
                <c:formatCode>General</c:formatCode>
                <c:ptCount val="33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  <c:pt idx="7">
                  <c:v>0.25</c:v>
                </c:pt>
                <c:pt idx="8">
                  <c:v>0.25</c:v>
                </c:pt>
                <c:pt idx="9">
                  <c:v>0.25</c:v>
                </c:pt>
                <c:pt idx="10">
                  <c:v>0.25</c:v>
                </c:pt>
                <c:pt idx="11">
                  <c:v>0.25</c:v>
                </c:pt>
                <c:pt idx="12">
                  <c:v>0.25</c:v>
                </c:pt>
                <c:pt idx="13">
                  <c:v>0.25</c:v>
                </c:pt>
                <c:pt idx="14">
                  <c:v>0.25</c:v>
                </c:pt>
                <c:pt idx="15">
                  <c:v>0.25</c:v>
                </c:pt>
                <c:pt idx="16">
                  <c:v>0.25</c:v>
                </c:pt>
                <c:pt idx="17">
                  <c:v>0.25</c:v>
                </c:pt>
                <c:pt idx="18">
                  <c:v>0.25</c:v>
                </c:pt>
                <c:pt idx="19">
                  <c:v>0.25</c:v>
                </c:pt>
                <c:pt idx="20">
                  <c:v>0.25</c:v>
                </c:pt>
                <c:pt idx="21">
                  <c:v>0.25</c:v>
                </c:pt>
                <c:pt idx="22">
                  <c:v>0.25</c:v>
                </c:pt>
                <c:pt idx="23">
                  <c:v>0.25</c:v>
                </c:pt>
                <c:pt idx="24">
                  <c:v>0.25</c:v>
                </c:pt>
                <c:pt idx="25">
                  <c:v>0.25</c:v>
                </c:pt>
                <c:pt idx="26">
                  <c:v>0.25</c:v>
                </c:pt>
                <c:pt idx="27">
                  <c:v>0.25</c:v>
                </c:pt>
                <c:pt idx="28">
                  <c:v>0.25</c:v>
                </c:pt>
                <c:pt idx="29">
                  <c:v>0.25</c:v>
                </c:pt>
                <c:pt idx="30">
                  <c:v>0.25</c:v>
                </c:pt>
                <c:pt idx="31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95-4277-BE83-13096D2A2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9023624"/>
        <c:axId val="309021656"/>
      </c:lineChart>
      <c:catAx>
        <c:axId val="3090236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1800" b="0" i="0" baseline="0">
                    <a:effectLst/>
                  </a:rPr>
                  <a:t>Čas [</a:t>
                </a:r>
                <a:r>
                  <a:rPr lang="en-US" sz="1800" b="0" i="0" baseline="0">
                    <a:effectLst/>
                  </a:rPr>
                  <a:t>Rok</a:t>
                </a:r>
                <a:r>
                  <a:rPr lang="cs-CZ" sz="1800" b="0" i="0" baseline="0">
                    <a:effectLst/>
                  </a:rPr>
                  <a:t>]</a:t>
                </a:r>
                <a:endParaRPr lang="cs-CZ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09021656"/>
        <c:crosses val="autoZero"/>
        <c:auto val="1"/>
        <c:lblAlgn val="ctr"/>
        <c:lblOffset val="100"/>
        <c:noMultiLvlLbl val="0"/>
      </c:catAx>
      <c:valAx>
        <c:axId val="309021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 b="0" i="0" baseline="0">
                    <a:effectLst/>
                  </a:rPr>
                  <a:t>PCB [µ</a:t>
                </a:r>
                <a:r>
                  <a:rPr lang="cs-CZ" sz="1800" b="0" i="0" baseline="0">
                    <a:effectLst/>
                  </a:rPr>
                  <a:t>g/l</a:t>
                </a:r>
                <a:r>
                  <a:rPr lang="en-US" sz="1800" b="0" i="0" baseline="0">
                    <a:effectLst/>
                  </a:rPr>
                  <a:t>]</a:t>
                </a:r>
                <a:endParaRPr lang="cs-CZ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090236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NEL HG 3</a:t>
            </a:r>
          </a:p>
        </c:rich>
      </c:tx>
      <c:overlay val="0"/>
      <c:spPr>
        <a:solidFill>
          <a:schemeClr val="accent2">
            <a:lumMod val="60000"/>
            <a:lumOff val="4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'Průběh celým časem'!$B$82</c:f>
              <c:strCache>
                <c:ptCount val="1"/>
                <c:pt idx="0">
                  <c:v>NEL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'Průběh celým časem'!$C$81:$AI$81</c:f>
              <c:strCache>
                <c:ptCount val="33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2008</c:v>
                </c:pt>
                <c:pt idx="10">
                  <c:v>2009</c:v>
                </c:pt>
                <c:pt idx="12">
                  <c:v>2010</c:v>
                </c:pt>
                <c:pt idx="14">
                  <c:v>2011</c:v>
                </c:pt>
                <c:pt idx="16">
                  <c:v>2012</c:v>
                </c:pt>
                <c:pt idx="18">
                  <c:v>2013</c:v>
                </c:pt>
                <c:pt idx="20">
                  <c:v>2014</c:v>
                </c:pt>
                <c:pt idx="22">
                  <c:v>2015</c:v>
                </c:pt>
                <c:pt idx="24">
                  <c:v>2016</c:v>
                </c:pt>
                <c:pt idx="26">
                  <c:v>2017</c:v>
                </c:pt>
                <c:pt idx="28">
                  <c:v>2018</c:v>
                </c:pt>
                <c:pt idx="30">
                  <c:v>2019</c:v>
                </c:pt>
                <c:pt idx="32">
                  <c:v>Ø</c:v>
                </c:pt>
              </c:strCache>
            </c:strRef>
          </c:cat>
          <c:val>
            <c:numRef>
              <c:f>'Průběh celým časem'!$C$82:$AI$82</c:f>
              <c:numCache>
                <c:formatCode>General</c:formatCode>
                <c:ptCount val="33"/>
                <c:pt idx="0">
                  <c:v>0.02</c:v>
                </c:pt>
                <c:pt idx="1">
                  <c:v>0.02</c:v>
                </c:pt>
                <c:pt idx="2">
                  <c:v>0.01</c:v>
                </c:pt>
                <c:pt idx="3">
                  <c:v>0.02</c:v>
                </c:pt>
                <c:pt idx="4">
                  <c:v>0.01</c:v>
                </c:pt>
                <c:pt idx="5">
                  <c:v>2.5000000000000001E-2</c:v>
                </c:pt>
                <c:pt idx="6">
                  <c:v>0.02</c:v>
                </c:pt>
                <c:pt idx="7">
                  <c:v>2.5000000000000001E-2</c:v>
                </c:pt>
                <c:pt idx="8">
                  <c:v>0.01</c:v>
                </c:pt>
                <c:pt idx="9">
                  <c:v>2.5000000000000001E-2</c:v>
                </c:pt>
                <c:pt idx="10">
                  <c:v>0.01</c:v>
                </c:pt>
                <c:pt idx="11">
                  <c:v>0.02</c:v>
                </c:pt>
                <c:pt idx="12">
                  <c:v>0.01</c:v>
                </c:pt>
                <c:pt idx="13">
                  <c:v>2.5000000000000001E-2</c:v>
                </c:pt>
                <c:pt idx="14">
                  <c:v>0.02</c:v>
                </c:pt>
                <c:pt idx="15">
                  <c:v>2.8000000000000001E-2</c:v>
                </c:pt>
                <c:pt idx="16">
                  <c:v>0.04</c:v>
                </c:pt>
                <c:pt idx="17">
                  <c:v>0.11</c:v>
                </c:pt>
                <c:pt idx="18">
                  <c:v>3.5000000000000003E-2</c:v>
                </c:pt>
                <c:pt idx="19">
                  <c:v>3.5000000000000003E-2</c:v>
                </c:pt>
                <c:pt idx="20">
                  <c:v>3.5000000000000003E-2</c:v>
                </c:pt>
                <c:pt idx="21">
                  <c:v>2.5000000000000001E-2</c:v>
                </c:pt>
                <c:pt idx="22">
                  <c:v>3.5000000000000003E-2</c:v>
                </c:pt>
                <c:pt idx="23">
                  <c:v>2.5000000000000001E-2</c:v>
                </c:pt>
                <c:pt idx="24">
                  <c:v>0.09</c:v>
                </c:pt>
                <c:pt idx="25">
                  <c:v>3.5000000000000003E-2</c:v>
                </c:pt>
                <c:pt idx="26">
                  <c:v>0.02</c:v>
                </c:pt>
                <c:pt idx="27">
                  <c:v>2.5000000000000001E-2</c:v>
                </c:pt>
                <c:pt idx="28">
                  <c:v>0.19</c:v>
                </c:pt>
                <c:pt idx="29">
                  <c:v>2.5000000000000001E-2</c:v>
                </c:pt>
                <c:pt idx="30">
                  <c:v>3.5000000000000003E-2</c:v>
                </c:pt>
                <c:pt idx="31">
                  <c:v>2.5000000000000001E-2</c:v>
                </c:pt>
                <c:pt idx="32" formatCode="0.000">
                  <c:v>3.3843749999999999E-2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9B-415E-A4C1-CE860F6EE99C}"/>
            </c:ext>
          </c:extLst>
        </c:ser>
        <c:ser>
          <c:idx val="1"/>
          <c:order val="1"/>
          <c:tx>
            <c:strRef>
              <c:f>'Průběh celým časem'!$B$83</c:f>
              <c:strCache>
                <c:ptCount val="1"/>
                <c:pt idx="0">
                  <c:v>Limit 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'Průběh celým časem'!$C$81:$AI$81</c:f>
              <c:strCache>
                <c:ptCount val="33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2008</c:v>
                </c:pt>
                <c:pt idx="10">
                  <c:v>2009</c:v>
                </c:pt>
                <c:pt idx="12">
                  <c:v>2010</c:v>
                </c:pt>
                <c:pt idx="14">
                  <c:v>2011</c:v>
                </c:pt>
                <c:pt idx="16">
                  <c:v>2012</c:v>
                </c:pt>
                <c:pt idx="18">
                  <c:v>2013</c:v>
                </c:pt>
                <c:pt idx="20">
                  <c:v>2014</c:v>
                </c:pt>
                <c:pt idx="22">
                  <c:v>2015</c:v>
                </c:pt>
                <c:pt idx="24">
                  <c:v>2016</c:v>
                </c:pt>
                <c:pt idx="26">
                  <c:v>2017</c:v>
                </c:pt>
                <c:pt idx="28">
                  <c:v>2018</c:v>
                </c:pt>
                <c:pt idx="30">
                  <c:v>2019</c:v>
                </c:pt>
                <c:pt idx="32">
                  <c:v>Ø</c:v>
                </c:pt>
              </c:strCache>
            </c:strRef>
          </c:cat>
          <c:val>
            <c:numRef>
              <c:f>'Průběh celým časem'!$C$83:$AI$83</c:f>
              <c:numCache>
                <c:formatCode>General</c:formatCode>
                <c:ptCount val="33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9B-415E-A4C1-CE860F6EE99C}"/>
            </c:ext>
          </c:extLst>
        </c:ser>
        <c:ser>
          <c:idx val="2"/>
          <c:order val="2"/>
          <c:tx>
            <c:strRef>
              <c:f>'Průběh celým časem'!$B$84</c:f>
              <c:strCache>
                <c:ptCount val="1"/>
                <c:pt idx="0">
                  <c:v>Limit B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'Průběh celým časem'!$C$81:$AI$81</c:f>
              <c:strCache>
                <c:ptCount val="33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2008</c:v>
                </c:pt>
                <c:pt idx="10">
                  <c:v>2009</c:v>
                </c:pt>
                <c:pt idx="12">
                  <c:v>2010</c:v>
                </c:pt>
                <c:pt idx="14">
                  <c:v>2011</c:v>
                </c:pt>
                <c:pt idx="16">
                  <c:v>2012</c:v>
                </c:pt>
                <c:pt idx="18">
                  <c:v>2013</c:v>
                </c:pt>
                <c:pt idx="20">
                  <c:v>2014</c:v>
                </c:pt>
                <c:pt idx="22">
                  <c:v>2015</c:v>
                </c:pt>
                <c:pt idx="24">
                  <c:v>2016</c:v>
                </c:pt>
                <c:pt idx="26">
                  <c:v>2017</c:v>
                </c:pt>
                <c:pt idx="28">
                  <c:v>2018</c:v>
                </c:pt>
                <c:pt idx="30">
                  <c:v>2019</c:v>
                </c:pt>
                <c:pt idx="32">
                  <c:v>Ø</c:v>
                </c:pt>
              </c:strCache>
            </c:strRef>
          </c:cat>
          <c:val>
            <c:numRef>
              <c:f>'Průběh celým časem'!$C$84:$AI$84</c:f>
              <c:numCache>
                <c:formatCode>General</c:formatCode>
                <c:ptCount val="33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0.5</c:v>
                </c:pt>
                <c:pt idx="16">
                  <c:v>0.5</c:v>
                </c:pt>
                <c:pt idx="17">
                  <c:v>0.5</c:v>
                </c:pt>
                <c:pt idx="18">
                  <c:v>0.5</c:v>
                </c:pt>
                <c:pt idx="19">
                  <c:v>0.5</c:v>
                </c:pt>
                <c:pt idx="20">
                  <c:v>0.5</c:v>
                </c:pt>
                <c:pt idx="21">
                  <c:v>0.5</c:v>
                </c:pt>
                <c:pt idx="22">
                  <c:v>0.5</c:v>
                </c:pt>
                <c:pt idx="23">
                  <c:v>0.5</c:v>
                </c:pt>
                <c:pt idx="24">
                  <c:v>0.5</c:v>
                </c:pt>
                <c:pt idx="25">
                  <c:v>0.5</c:v>
                </c:pt>
                <c:pt idx="26">
                  <c:v>0.5</c:v>
                </c:pt>
                <c:pt idx="27">
                  <c:v>0.5</c:v>
                </c:pt>
                <c:pt idx="28">
                  <c:v>0.5</c:v>
                </c:pt>
                <c:pt idx="29">
                  <c:v>0.5</c:v>
                </c:pt>
                <c:pt idx="30">
                  <c:v>0.5</c:v>
                </c:pt>
                <c:pt idx="31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A9B-415E-A4C1-CE860F6EE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1210768"/>
        <c:axId val="481208144"/>
      </c:lineChart>
      <c:catAx>
        <c:axId val="4812107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1800" b="0" i="0" baseline="0">
                    <a:effectLst/>
                  </a:rPr>
                  <a:t>Čas [</a:t>
                </a:r>
                <a:r>
                  <a:rPr lang="en-US" sz="1800" b="0" i="0" baseline="0">
                    <a:effectLst/>
                  </a:rPr>
                  <a:t>Rok</a:t>
                </a:r>
                <a:r>
                  <a:rPr lang="cs-CZ" sz="1800" b="0" i="0" baseline="0">
                    <a:effectLst/>
                  </a:rPr>
                  <a:t>]</a:t>
                </a:r>
                <a:endParaRPr lang="cs-CZ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81208144"/>
        <c:crosses val="autoZero"/>
        <c:auto val="1"/>
        <c:lblAlgn val="ctr"/>
        <c:lblOffset val="100"/>
        <c:noMultiLvlLbl val="0"/>
      </c:catAx>
      <c:valAx>
        <c:axId val="481208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 b="0" i="0" baseline="0">
                    <a:effectLst/>
                  </a:rPr>
                  <a:t>NEL</a:t>
                </a:r>
                <a:r>
                  <a:rPr lang="cs-CZ" sz="1800" b="0" i="0" baseline="0">
                    <a:effectLst/>
                  </a:rPr>
                  <a:t> [mg/l]</a:t>
                </a:r>
                <a:endParaRPr lang="cs-CZ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812107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'Průběh celým časem'!$B$121</c:f>
              <c:strCache>
                <c:ptCount val="1"/>
                <c:pt idx="0">
                  <c:v>PCB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'Průběh celým časem'!$C$120:$AI$120</c:f>
              <c:strCache>
                <c:ptCount val="33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2008</c:v>
                </c:pt>
                <c:pt idx="10">
                  <c:v>2009</c:v>
                </c:pt>
                <c:pt idx="12">
                  <c:v>2010</c:v>
                </c:pt>
                <c:pt idx="14">
                  <c:v>2011</c:v>
                </c:pt>
                <c:pt idx="16">
                  <c:v>2012</c:v>
                </c:pt>
                <c:pt idx="18">
                  <c:v>2013</c:v>
                </c:pt>
                <c:pt idx="20">
                  <c:v>2014</c:v>
                </c:pt>
                <c:pt idx="22">
                  <c:v>2015</c:v>
                </c:pt>
                <c:pt idx="24">
                  <c:v>2016</c:v>
                </c:pt>
                <c:pt idx="26">
                  <c:v>2017</c:v>
                </c:pt>
                <c:pt idx="28">
                  <c:v>2018</c:v>
                </c:pt>
                <c:pt idx="30">
                  <c:v>2019</c:v>
                </c:pt>
                <c:pt idx="32">
                  <c:v>Ø</c:v>
                </c:pt>
              </c:strCache>
            </c:strRef>
          </c:cat>
          <c:val>
            <c:numRef>
              <c:f>'Průběh celým časem'!$C$121:$AI$121</c:f>
              <c:numCache>
                <c:formatCode>General</c:formatCode>
                <c:ptCount val="33"/>
                <c:pt idx="0">
                  <c:v>2.5000000000000001E-2</c:v>
                </c:pt>
                <c:pt idx="1">
                  <c:v>2.5000000000000001E-2</c:v>
                </c:pt>
                <c:pt idx="2" formatCode="0.00">
                  <c:v>0.05</c:v>
                </c:pt>
                <c:pt idx="3">
                  <c:v>2.5000000000000001E-2</c:v>
                </c:pt>
                <c:pt idx="4" formatCode="0.00">
                  <c:v>0.08</c:v>
                </c:pt>
                <c:pt idx="5">
                  <c:v>2.5000000000000001E-2</c:v>
                </c:pt>
                <c:pt idx="6" formatCode="0.00">
                  <c:v>0.05</c:v>
                </c:pt>
                <c:pt idx="7">
                  <c:v>2.5000000000000001E-2</c:v>
                </c:pt>
                <c:pt idx="8" formatCode="0.00">
                  <c:v>2.5000000000000001E-2</c:v>
                </c:pt>
                <c:pt idx="9">
                  <c:v>2.5000000000000001E-2</c:v>
                </c:pt>
                <c:pt idx="10" formatCode="0.00">
                  <c:v>0.2</c:v>
                </c:pt>
                <c:pt idx="11">
                  <c:v>2.5000000000000001E-2</c:v>
                </c:pt>
                <c:pt idx="12">
                  <c:v>0.08</c:v>
                </c:pt>
                <c:pt idx="13">
                  <c:v>2.5000000000000001E-2</c:v>
                </c:pt>
                <c:pt idx="14">
                  <c:v>0.1</c:v>
                </c:pt>
                <c:pt idx="15">
                  <c:v>2.5000000000000001E-2</c:v>
                </c:pt>
                <c:pt idx="16">
                  <c:v>0.1</c:v>
                </c:pt>
                <c:pt idx="17">
                  <c:v>0.25</c:v>
                </c:pt>
                <c:pt idx="18">
                  <c:v>0.03</c:v>
                </c:pt>
                <c:pt idx="19">
                  <c:v>0.01</c:v>
                </c:pt>
                <c:pt idx="20">
                  <c:v>0.13</c:v>
                </c:pt>
                <c:pt idx="21">
                  <c:v>0.01</c:v>
                </c:pt>
                <c:pt idx="22">
                  <c:v>0.03</c:v>
                </c:pt>
                <c:pt idx="23">
                  <c:v>0.01</c:v>
                </c:pt>
                <c:pt idx="24">
                  <c:v>0.04</c:v>
                </c:pt>
                <c:pt idx="25">
                  <c:v>0</c:v>
                </c:pt>
                <c:pt idx="26">
                  <c:v>0.22</c:v>
                </c:pt>
                <c:pt idx="27">
                  <c:v>0</c:v>
                </c:pt>
                <c:pt idx="28">
                  <c:v>0.03</c:v>
                </c:pt>
                <c:pt idx="29">
                  <c:v>0</c:v>
                </c:pt>
                <c:pt idx="30">
                  <c:v>0.25</c:v>
                </c:pt>
                <c:pt idx="31">
                  <c:v>0</c:v>
                </c:pt>
                <c:pt idx="32" formatCode="0.000">
                  <c:v>6.0000000000000005E-2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FB-4C9C-AA4E-B34CA367D84D}"/>
            </c:ext>
          </c:extLst>
        </c:ser>
        <c:ser>
          <c:idx val="1"/>
          <c:order val="1"/>
          <c:tx>
            <c:strRef>
              <c:f>'Průběh celým časem'!$B$122</c:f>
              <c:strCache>
                <c:ptCount val="1"/>
                <c:pt idx="0">
                  <c:v>Limit 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'Průběh celým časem'!$C$120:$AI$120</c:f>
              <c:strCache>
                <c:ptCount val="33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2008</c:v>
                </c:pt>
                <c:pt idx="10">
                  <c:v>2009</c:v>
                </c:pt>
                <c:pt idx="12">
                  <c:v>2010</c:v>
                </c:pt>
                <c:pt idx="14">
                  <c:v>2011</c:v>
                </c:pt>
                <c:pt idx="16">
                  <c:v>2012</c:v>
                </c:pt>
                <c:pt idx="18">
                  <c:v>2013</c:v>
                </c:pt>
                <c:pt idx="20">
                  <c:v>2014</c:v>
                </c:pt>
                <c:pt idx="22">
                  <c:v>2015</c:v>
                </c:pt>
                <c:pt idx="24">
                  <c:v>2016</c:v>
                </c:pt>
                <c:pt idx="26">
                  <c:v>2017</c:v>
                </c:pt>
                <c:pt idx="28">
                  <c:v>2018</c:v>
                </c:pt>
                <c:pt idx="30">
                  <c:v>2019</c:v>
                </c:pt>
                <c:pt idx="32">
                  <c:v>Ø</c:v>
                </c:pt>
              </c:strCache>
            </c:strRef>
          </c:cat>
          <c:val>
            <c:numRef>
              <c:f>'Průběh celým časem'!$C$122:$AI$122</c:f>
              <c:numCache>
                <c:formatCode>General</c:formatCode>
                <c:ptCount val="33"/>
                <c:pt idx="0">
                  <c:v>0.01</c:v>
                </c:pt>
                <c:pt idx="1">
                  <c:v>0.01</c:v>
                </c:pt>
                <c:pt idx="2">
                  <c:v>0.01</c:v>
                </c:pt>
                <c:pt idx="3">
                  <c:v>0.01</c:v>
                </c:pt>
                <c:pt idx="4">
                  <c:v>0.01</c:v>
                </c:pt>
                <c:pt idx="5">
                  <c:v>0.01</c:v>
                </c:pt>
                <c:pt idx="6">
                  <c:v>0.01</c:v>
                </c:pt>
                <c:pt idx="7">
                  <c:v>0.01</c:v>
                </c:pt>
                <c:pt idx="8">
                  <c:v>0.01</c:v>
                </c:pt>
                <c:pt idx="9">
                  <c:v>0.01</c:v>
                </c:pt>
                <c:pt idx="10">
                  <c:v>0.01</c:v>
                </c:pt>
                <c:pt idx="11">
                  <c:v>0.01</c:v>
                </c:pt>
                <c:pt idx="12">
                  <c:v>0.01</c:v>
                </c:pt>
                <c:pt idx="13">
                  <c:v>0.01</c:v>
                </c:pt>
                <c:pt idx="14">
                  <c:v>0.01</c:v>
                </c:pt>
                <c:pt idx="15">
                  <c:v>0.01</c:v>
                </c:pt>
                <c:pt idx="16">
                  <c:v>0.01</c:v>
                </c:pt>
                <c:pt idx="17">
                  <c:v>0.01</c:v>
                </c:pt>
                <c:pt idx="18">
                  <c:v>0.01</c:v>
                </c:pt>
                <c:pt idx="19">
                  <c:v>0.01</c:v>
                </c:pt>
                <c:pt idx="20">
                  <c:v>0.01</c:v>
                </c:pt>
                <c:pt idx="21">
                  <c:v>0.01</c:v>
                </c:pt>
                <c:pt idx="22">
                  <c:v>0.01</c:v>
                </c:pt>
                <c:pt idx="23">
                  <c:v>0.01</c:v>
                </c:pt>
                <c:pt idx="24">
                  <c:v>0.01</c:v>
                </c:pt>
                <c:pt idx="25">
                  <c:v>0.01</c:v>
                </c:pt>
                <c:pt idx="26">
                  <c:v>0.01</c:v>
                </c:pt>
                <c:pt idx="27">
                  <c:v>0.01</c:v>
                </c:pt>
                <c:pt idx="28">
                  <c:v>0.01</c:v>
                </c:pt>
                <c:pt idx="29">
                  <c:v>0.01</c:v>
                </c:pt>
                <c:pt idx="30">
                  <c:v>0.01</c:v>
                </c:pt>
                <c:pt idx="31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FB-4C9C-AA4E-B34CA367D84D}"/>
            </c:ext>
          </c:extLst>
        </c:ser>
        <c:ser>
          <c:idx val="2"/>
          <c:order val="2"/>
          <c:tx>
            <c:strRef>
              <c:f>'Průběh celým časem'!$B$123</c:f>
              <c:strCache>
                <c:ptCount val="1"/>
                <c:pt idx="0">
                  <c:v>Limit B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'Průběh celým časem'!$C$120:$AI$120</c:f>
              <c:strCache>
                <c:ptCount val="33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2008</c:v>
                </c:pt>
                <c:pt idx="10">
                  <c:v>2009</c:v>
                </c:pt>
                <c:pt idx="12">
                  <c:v>2010</c:v>
                </c:pt>
                <c:pt idx="14">
                  <c:v>2011</c:v>
                </c:pt>
                <c:pt idx="16">
                  <c:v>2012</c:v>
                </c:pt>
                <c:pt idx="18">
                  <c:v>2013</c:v>
                </c:pt>
                <c:pt idx="20">
                  <c:v>2014</c:v>
                </c:pt>
                <c:pt idx="22">
                  <c:v>2015</c:v>
                </c:pt>
                <c:pt idx="24">
                  <c:v>2016</c:v>
                </c:pt>
                <c:pt idx="26">
                  <c:v>2017</c:v>
                </c:pt>
                <c:pt idx="28">
                  <c:v>2018</c:v>
                </c:pt>
                <c:pt idx="30">
                  <c:v>2019</c:v>
                </c:pt>
                <c:pt idx="32">
                  <c:v>Ø</c:v>
                </c:pt>
              </c:strCache>
            </c:strRef>
          </c:cat>
          <c:val>
            <c:numRef>
              <c:f>'Průběh celým časem'!$C$123:$AI$123</c:f>
              <c:numCache>
                <c:formatCode>General</c:formatCode>
                <c:ptCount val="33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  <c:pt idx="7">
                  <c:v>0.25</c:v>
                </c:pt>
                <c:pt idx="8">
                  <c:v>0.25</c:v>
                </c:pt>
                <c:pt idx="9">
                  <c:v>0.25</c:v>
                </c:pt>
                <c:pt idx="10">
                  <c:v>0.25</c:v>
                </c:pt>
                <c:pt idx="11">
                  <c:v>0.25</c:v>
                </c:pt>
                <c:pt idx="12">
                  <c:v>0.25</c:v>
                </c:pt>
                <c:pt idx="13">
                  <c:v>0.25</c:v>
                </c:pt>
                <c:pt idx="14">
                  <c:v>0.25</c:v>
                </c:pt>
                <c:pt idx="15">
                  <c:v>0.25</c:v>
                </c:pt>
                <c:pt idx="16">
                  <c:v>0.25</c:v>
                </c:pt>
                <c:pt idx="17">
                  <c:v>0.25</c:v>
                </c:pt>
                <c:pt idx="18">
                  <c:v>0.25</c:v>
                </c:pt>
                <c:pt idx="19">
                  <c:v>0.25</c:v>
                </c:pt>
                <c:pt idx="20">
                  <c:v>0.25</c:v>
                </c:pt>
                <c:pt idx="21">
                  <c:v>0.25</c:v>
                </c:pt>
                <c:pt idx="22">
                  <c:v>0.25</c:v>
                </c:pt>
                <c:pt idx="23">
                  <c:v>0.25</c:v>
                </c:pt>
                <c:pt idx="24">
                  <c:v>0.25</c:v>
                </c:pt>
                <c:pt idx="25">
                  <c:v>0.25</c:v>
                </c:pt>
                <c:pt idx="26">
                  <c:v>0.25</c:v>
                </c:pt>
                <c:pt idx="27">
                  <c:v>0.25</c:v>
                </c:pt>
                <c:pt idx="28">
                  <c:v>0.25</c:v>
                </c:pt>
                <c:pt idx="29">
                  <c:v>0.25</c:v>
                </c:pt>
                <c:pt idx="30">
                  <c:v>0.25</c:v>
                </c:pt>
                <c:pt idx="31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FB-4C9C-AA4E-B34CA367D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1235368"/>
        <c:axId val="481227496"/>
      </c:lineChart>
      <c:catAx>
        <c:axId val="4812353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1800" b="0" i="0" baseline="0">
                    <a:effectLst/>
                  </a:rPr>
                  <a:t>Čas [</a:t>
                </a:r>
                <a:r>
                  <a:rPr lang="en-US" sz="1800" b="0" i="0" baseline="0">
                    <a:effectLst/>
                  </a:rPr>
                  <a:t>Rok</a:t>
                </a:r>
                <a:r>
                  <a:rPr lang="cs-CZ" sz="1800" b="0" i="0" baseline="0">
                    <a:effectLst/>
                  </a:rPr>
                  <a:t>]</a:t>
                </a:r>
                <a:endParaRPr lang="cs-CZ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81227496"/>
        <c:crosses val="autoZero"/>
        <c:auto val="1"/>
        <c:lblAlgn val="ctr"/>
        <c:lblOffset val="100"/>
        <c:noMultiLvlLbl val="0"/>
      </c:catAx>
      <c:valAx>
        <c:axId val="481227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 b="0" i="0" baseline="0">
                    <a:effectLst/>
                  </a:rPr>
                  <a:t>PCB [µ</a:t>
                </a:r>
                <a:r>
                  <a:rPr lang="cs-CZ" sz="1800" b="0" i="0" baseline="0">
                    <a:effectLst/>
                  </a:rPr>
                  <a:t>g/l</a:t>
                </a:r>
                <a:r>
                  <a:rPr lang="en-US" sz="1800" b="0" i="0" baseline="0">
                    <a:effectLst/>
                  </a:rPr>
                  <a:t>]</a:t>
                </a:r>
                <a:endParaRPr lang="cs-CZ">
                  <a:effectLst/>
                </a:endParaRPr>
              </a:p>
            </c:rich>
          </c:tx>
          <c:layout>
            <c:manualLayout>
              <c:xMode val="edge"/>
              <c:yMode val="edge"/>
              <c:x val="1.2838468720821661E-2"/>
              <c:y val="0.259683374466251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812353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PCB HG 1,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[1]List1!$D$220</c:f>
              <c:strCache>
                <c:ptCount val="1"/>
                <c:pt idx="0">
                  <c:v>PCB HG 1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9525" cap="rnd">
                <a:solidFill>
                  <a:schemeClr val="accent1"/>
                </a:solidFill>
              </a:ln>
              <a:effectLst/>
            </c:spPr>
            <c:trendlineType val="linear"/>
            <c:dispRSqr val="0"/>
            <c:dispEq val="0"/>
          </c:trendline>
          <c:cat>
            <c:numRef>
              <c:f>[1]List1!$C$221:$C$252</c:f>
              <c:numCache>
                <c:formatCode>General</c:formatCode>
                <c:ptCount val="32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2008</c:v>
                </c:pt>
                <c:pt idx="10">
                  <c:v>2009</c:v>
                </c:pt>
                <c:pt idx="12">
                  <c:v>2010</c:v>
                </c:pt>
                <c:pt idx="14">
                  <c:v>2011</c:v>
                </c:pt>
                <c:pt idx="16">
                  <c:v>2012</c:v>
                </c:pt>
                <c:pt idx="18">
                  <c:v>2013</c:v>
                </c:pt>
                <c:pt idx="20">
                  <c:v>2014</c:v>
                </c:pt>
                <c:pt idx="22">
                  <c:v>2015</c:v>
                </c:pt>
                <c:pt idx="24">
                  <c:v>2016</c:v>
                </c:pt>
                <c:pt idx="26">
                  <c:v>2017</c:v>
                </c:pt>
                <c:pt idx="28">
                  <c:v>2018</c:v>
                </c:pt>
                <c:pt idx="30">
                  <c:v>2019</c:v>
                </c:pt>
              </c:numCache>
            </c:numRef>
          </c:cat>
          <c:val>
            <c:numRef>
              <c:f>[1]List1!$D$221:$D$252</c:f>
              <c:numCache>
                <c:formatCode>General</c:formatCode>
                <c:ptCount val="32"/>
                <c:pt idx="0">
                  <c:v>2.5000000000000001E-2</c:v>
                </c:pt>
                <c:pt idx="1">
                  <c:v>2.5000000000000001E-2</c:v>
                </c:pt>
                <c:pt idx="2">
                  <c:v>8.0000000000000002E-3</c:v>
                </c:pt>
                <c:pt idx="3">
                  <c:v>3.7999999999999999E-2</c:v>
                </c:pt>
                <c:pt idx="4">
                  <c:v>4.4999999999999998E-2</c:v>
                </c:pt>
                <c:pt idx="5">
                  <c:v>8.0000000000000002E-3</c:v>
                </c:pt>
                <c:pt idx="6">
                  <c:v>1.4999999999999999E-2</c:v>
                </c:pt>
                <c:pt idx="7">
                  <c:v>0.06</c:v>
                </c:pt>
                <c:pt idx="8">
                  <c:v>2.5000000000000001E-2</c:v>
                </c:pt>
                <c:pt idx="9">
                  <c:v>2.5000000000000001E-2</c:v>
                </c:pt>
                <c:pt idx="10">
                  <c:v>2.5000000000000001E-2</c:v>
                </c:pt>
                <c:pt idx="11">
                  <c:v>2.5000000000000001E-2</c:v>
                </c:pt>
                <c:pt idx="12">
                  <c:v>2.5000000000000001E-2</c:v>
                </c:pt>
                <c:pt idx="13">
                  <c:v>2.5000000000000001E-2</c:v>
                </c:pt>
                <c:pt idx="14">
                  <c:v>4.0000000000000001E-3</c:v>
                </c:pt>
                <c:pt idx="15">
                  <c:v>8.0000000000000002E-3</c:v>
                </c:pt>
                <c:pt idx="16">
                  <c:v>1.1299999999999999E-2</c:v>
                </c:pt>
                <c:pt idx="17">
                  <c:v>3.0000000000000001E-3</c:v>
                </c:pt>
                <c:pt idx="18">
                  <c:v>2.5000000000000001E-2</c:v>
                </c:pt>
                <c:pt idx="19">
                  <c:v>2.3999999999999998E-3</c:v>
                </c:pt>
                <c:pt idx="20">
                  <c:v>2.5000000000000001E-2</c:v>
                </c:pt>
                <c:pt idx="21">
                  <c:v>1E-3</c:v>
                </c:pt>
                <c:pt idx="22">
                  <c:v>2.7E-2</c:v>
                </c:pt>
                <c:pt idx="23">
                  <c:v>1.5E-3</c:v>
                </c:pt>
                <c:pt idx="24">
                  <c:v>4.2999999999999997E-2</c:v>
                </c:pt>
                <c:pt idx="25">
                  <c:v>2E-3</c:v>
                </c:pt>
                <c:pt idx="26">
                  <c:v>2.5000000000000001E-2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51-46A6-B0CD-DED2BB72A2F9}"/>
            </c:ext>
          </c:extLst>
        </c:ser>
        <c:ser>
          <c:idx val="1"/>
          <c:order val="1"/>
          <c:tx>
            <c:strRef>
              <c:f>[1]List1!$E$220</c:f>
              <c:strCache>
                <c:ptCount val="1"/>
                <c:pt idx="0">
                  <c:v>Limit A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[1]List1!$C$221:$C$252</c:f>
              <c:numCache>
                <c:formatCode>General</c:formatCode>
                <c:ptCount val="32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2008</c:v>
                </c:pt>
                <c:pt idx="10">
                  <c:v>2009</c:v>
                </c:pt>
                <c:pt idx="12">
                  <c:v>2010</c:v>
                </c:pt>
                <c:pt idx="14">
                  <c:v>2011</c:v>
                </c:pt>
                <c:pt idx="16">
                  <c:v>2012</c:v>
                </c:pt>
                <c:pt idx="18">
                  <c:v>2013</c:v>
                </c:pt>
                <c:pt idx="20">
                  <c:v>2014</c:v>
                </c:pt>
                <c:pt idx="22">
                  <c:v>2015</c:v>
                </c:pt>
                <c:pt idx="24">
                  <c:v>2016</c:v>
                </c:pt>
                <c:pt idx="26">
                  <c:v>2017</c:v>
                </c:pt>
                <c:pt idx="28">
                  <c:v>2018</c:v>
                </c:pt>
                <c:pt idx="30">
                  <c:v>2019</c:v>
                </c:pt>
              </c:numCache>
            </c:numRef>
          </c:cat>
          <c:val>
            <c:numRef>
              <c:f>[1]List1!$E$221:$E$252</c:f>
              <c:numCache>
                <c:formatCode>General</c:formatCode>
                <c:ptCount val="32"/>
                <c:pt idx="0">
                  <c:v>0.01</c:v>
                </c:pt>
                <c:pt idx="1">
                  <c:v>0.01</c:v>
                </c:pt>
                <c:pt idx="2">
                  <c:v>0.01</c:v>
                </c:pt>
                <c:pt idx="3">
                  <c:v>0.01</c:v>
                </c:pt>
                <c:pt idx="4">
                  <c:v>0.01</c:v>
                </c:pt>
                <c:pt idx="5">
                  <c:v>0.01</c:v>
                </c:pt>
                <c:pt idx="6">
                  <c:v>0.01</c:v>
                </c:pt>
                <c:pt idx="7">
                  <c:v>0.01</c:v>
                </c:pt>
                <c:pt idx="8">
                  <c:v>0.01</c:v>
                </c:pt>
                <c:pt idx="9">
                  <c:v>0.01</c:v>
                </c:pt>
                <c:pt idx="10">
                  <c:v>0.01</c:v>
                </c:pt>
                <c:pt idx="11">
                  <c:v>0.01</c:v>
                </c:pt>
                <c:pt idx="12">
                  <c:v>0.01</c:v>
                </c:pt>
                <c:pt idx="13">
                  <c:v>0.01</c:v>
                </c:pt>
                <c:pt idx="14">
                  <c:v>0.01</c:v>
                </c:pt>
                <c:pt idx="15">
                  <c:v>0.01</c:v>
                </c:pt>
                <c:pt idx="16">
                  <c:v>0.01</c:v>
                </c:pt>
                <c:pt idx="17">
                  <c:v>0.01</c:v>
                </c:pt>
                <c:pt idx="18">
                  <c:v>0.01</c:v>
                </c:pt>
                <c:pt idx="19">
                  <c:v>0.01</c:v>
                </c:pt>
                <c:pt idx="20">
                  <c:v>0.01</c:v>
                </c:pt>
                <c:pt idx="21">
                  <c:v>0.01</c:v>
                </c:pt>
                <c:pt idx="22">
                  <c:v>0.01</c:v>
                </c:pt>
                <c:pt idx="23">
                  <c:v>0.01</c:v>
                </c:pt>
                <c:pt idx="24">
                  <c:v>0.01</c:v>
                </c:pt>
                <c:pt idx="25">
                  <c:v>0.01</c:v>
                </c:pt>
                <c:pt idx="26">
                  <c:v>0.01</c:v>
                </c:pt>
                <c:pt idx="27">
                  <c:v>0.01</c:v>
                </c:pt>
                <c:pt idx="28">
                  <c:v>0.01</c:v>
                </c:pt>
                <c:pt idx="29">
                  <c:v>0.01</c:v>
                </c:pt>
                <c:pt idx="30">
                  <c:v>0.01</c:v>
                </c:pt>
                <c:pt idx="31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51-46A6-B0CD-DED2BB72A2F9}"/>
            </c:ext>
          </c:extLst>
        </c:ser>
        <c:ser>
          <c:idx val="2"/>
          <c:order val="2"/>
          <c:tx>
            <c:strRef>
              <c:f>[1]List1!$F$220</c:f>
              <c:strCache>
                <c:ptCount val="1"/>
                <c:pt idx="0">
                  <c:v>Limit B</c:v>
                </c:pt>
              </c:strCache>
            </c:strRef>
          </c:tx>
          <c:spPr>
            <a:ln w="22225" cap="rnd" cmpd="sng" algn="ctr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[1]List1!$C$221:$C$252</c:f>
              <c:numCache>
                <c:formatCode>General</c:formatCode>
                <c:ptCount val="32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2008</c:v>
                </c:pt>
                <c:pt idx="10">
                  <c:v>2009</c:v>
                </c:pt>
                <c:pt idx="12">
                  <c:v>2010</c:v>
                </c:pt>
                <c:pt idx="14">
                  <c:v>2011</c:v>
                </c:pt>
                <c:pt idx="16">
                  <c:v>2012</c:v>
                </c:pt>
                <c:pt idx="18">
                  <c:v>2013</c:v>
                </c:pt>
                <c:pt idx="20">
                  <c:v>2014</c:v>
                </c:pt>
                <c:pt idx="22">
                  <c:v>2015</c:v>
                </c:pt>
                <c:pt idx="24">
                  <c:v>2016</c:v>
                </c:pt>
                <c:pt idx="26">
                  <c:v>2017</c:v>
                </c:pt>
                <c:pt idx="28">
                  <c:v>2018</c:v>
                </c:pt>
                <c:pt idx="30">
                  <c:v>2019</c:v>
                </c:pt>
              </c:numCache>
            </c:numRef>
          </c:cat>
          <c:val>
            <c:numRef>
              <c:f>[1]List1!$F$221:$F$252</c:f>
              <c:numCache>
                <c:formatCode>General</c:formatCode>
                <c:ptCount val="32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  <c:pt idx="7">
                  <c:v>0.25</c:v>
                </c:pt>
                <c:pt idx="8">
                  <c:v>0.25</c:v>
                </c:pt>
                <c:pt idx="9">
                  <c:v>0.25</c:v>
                </c:pt>
                <c:pt idx="10">
                  <c:v>0.25</c:v>
                </c:pt>
                <c:pt idx="11">
                  <c:v>0.25</c:v>
                </c:pt>
                <c:pt idx="12">
                  <c:v>0.25</c:v>
                </c:pt>
                <c:pt idx="13">
                  <c:v>0.25</c:v>
                </c:pt>
                <c:pt idx="14">
                  <c:v>0.25</c:v>
                </c:pt>
                <c:pt idx="15">
                  <c:v>0.25</c:v>
                </c:pt>
                <c:pt idx="16">
                  <c:v>0.25</c:v>
                </c:pt>
                <c:pt idx="17">
                  <c:v>0.25</c:v>
                </c:pt>
                <c:pt idx="18">
                  <c:v>0.25</c:v>
                </c:pt>
                <c:pt idx="19">
                  <c:v>0.25</c:v>
                </c:pt>
                <c:pt idx="20">
                  <c:v>0.25</c:v>
                </c:pt>
                <c:pt idx="21">
                  <c:v>0.25</c:v>
                </c:pt>
                <c:pt idx="22">
                  <c:v>0.25</c:v>
                </c:pt>
                <c:pt idx="23">
                  <c:v>0.25</c:v>
                </c:pt>
                <c:pt idx="24">
                  <c:v>0.25</c:v>
                </c:pt>
                <c:pt idx="25">
                  <c:v>0.25</c:v>
                </c:pt>
                <c:pt idx="26">
                  <c:v>0.25</c:v>
                </c:pt>
                <c:pt idx="27">
                  <c:v>0.25</c:v>
                </c:pt>
                <c:pt idx="28">
                  <c:v>0.25</c:v>
                </c:pt>
                <c:pt idx="29">
                  <c:v>0.25</c:v>
                </c:pt>
                <c:pt idx="30">
                  <c:v>0.25</c:v>
                </c:pt>
                <c:pt idx="31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51-46A6-B0CD-DED2BB72A2F9}"/>
            </c:ext>
          </c:extLst>
        </c:ser>
        <c:ser>
          <c:idx val="3"/>
          <c:order val="3"/>
          <c:tx>
            <c:strRef>
              <c:f>[1]List1!$G$220</c:f>
              <c:strCache>
                <c:ptCount val="1"/>
                <c:pt idx="0">
                  <c:v>PCB HG 3</c:v>
                </c:pt>
              </c:strCache>
            </c:strRef>
          </c:tx>
          <c:spPr>
            <a:ln w="22225" cap="rnd" cmpd="sng" algn="ctr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trendline>
            <c:spPr>
              <a:ln w="9525" cap="rnd">
                <a:solidFill>
                  <a:schemeClr val="accent4"/>
                </a:solidFill>
              </a:ln>
              <a:effectLst/>
            </c:spPr>
            <c:trendlineType val="linear"/>
            <c:dispRSqr val="0"/>
            <c:dispEq val="0"/>
          </c:trendline>
          <c:cat>
            <c:numRef>
              <c:f>[1]List1!$C$221:$C$252</c:f>
              <c:numCache>
                <c:formatCode>General</c:formatCode>
                <c:ptCount val="32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2008</c:v>
                </c:pt>
                <c:pt idx="10">
                  <c:v>2009</c:v>
                </c:pt>
                <c:pt idx="12">
                  <c:v>2010</c:v>
                </c:pt>
                <c:pt idx="14">
                  <c:v>2011</c:v>
                </c:pt>
                <c:pt idx="16">
                  <c:v>2012</c:v>
                </c:pt>
                <c:pt idx="18">
                  <c:v>2013</c:v>
                </c:pt>
                <c:pt idx="20">
                  <c:v>2014</c:v>
                </c:pt>
                <c:pt idx="22">
                  <c:v>2015</c:v>
                </c:pt>
                <c:pt idx="24">
                  <c:v>2016</c:v>
                </c:pt>
                <c:pt idx="26">
                  <c:v>2017</c:v>
                </c:pt>
                <c:pt idx="28">
                  <c:v>2018</c:v>
                </c:pt>
                <c:pt idx="30">
                  <c:v>2019</c:v>
                </c:pt>
              </c:numCache>
            </c:numRef>
          </c:cat>
          <c:val>
            <c:numRef>
              <c:f>[1]List1!$G$221:$G$252</c:f>
              <c:numCache>
                <c:formatCode>General</c:formatCode>
                <c:ptCount val="32"/>
                <c:pt idx="0">
                  <c:v>2.5000000000000001E-2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2.5000000000000001E-2</c:v>
                </c:pt>
                <c:pt idx="4">
                  <c:v>0.08</c:v>
                </c:pt>
                <c:pt idx="5">
                  <c:v>2.5000000000000001E-2</c:v>
                </c:pt>
                <c:pt idx="6">
                  <c:v>0.05</c:v>
                </c:pt>
                <c:pt idx="7">
                  <c:v>2.5000000000000001E-2</c:v>
                </c:pt>
                <c:pt idx="8">
                  <c:v>2.5000000000000001E-2</c:v>
                </c:pt>
                <c:pt idx="9">
                  <c:v>2.5000000000000001E-2</c:v>
                </c:pt>
                <c:pt idx="10">
                  <c:v>0.2</c:v>
                </c:pt>
                <c:pt idx="11">
                  <c:v>2.5000000000000001E-2</c:v>
                </c:pt>
                <c:pt idx="12">
                  <c:v>0.08</c:v>
                </c:pt>
                <c:pt idx="13">
                  <c:v>2.5000000000000001E-2</c:v>
                </c:pt>
                <c:pt idx="14">
                  <c:v>0.1</c:v>
                </c:pt>
                <c:pt idx="15">
                  <c:v>2.5000000000000001E-2</c:v>
                </c:pt>
                <c:pt idx="16">
                  <c:v>0.1</c:v>
                </c:pt>
                <c:pt idx="17">
                  <c:v>0.25</c:v>
                </c:pt>
                <c:pt idx="18">
                  <c:v>0.03</c:v>
                </c:pt>
                <c:pt idx="19">
                  <c:v>0.01</c:v>
                </c:pt>
                <c:pt idx="20">
                  <c:v>0.13</c:v>
                </c:pt>
                <c:pt idx="21">
                  <c:v>0.01</c:v>
                </c:pt>
                <c:pt idx="22">
                  <c:v>0.03</c:v>
                </c:pt>
                <c:pt idx="23">
                  <c:v>0.01</c:v>
                </c:pt>
                <c:pt idx="24">
                  <c:v>0.04</c:v>
                </c:pt>
                <c:pt idx="25">
                  <c:v>0</c:v>
                </c:pt>
                <c:pt idx="26">
                  <c:v>0.22</c:v>
                </c:pt>
                <c:pt idx="27">
                  <c:v>0</c:v>
                </c:pt>
                <c:pt idx="28">
                  <c:v>0.03</c:v>
                </c:pt>
                <c:pt idx="29">
                  <c:v>0</c:v>
                </c:pt>
                <c:pt idx="30">
                  <c:v>0.25</c:v>
                </c:pt>
                <c:pt idx="3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51-46A6-B0CD-DED2BB72A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611895424"/>
        <c:axId val="611896080"/>
      </c:lineChart>
      <c:catAx>
        <c:axId val="611895424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11896080"/>
        <c:crosses val="autoZero"/>
        <c:auto val="1"/>
        <c:lblAlgn val="ctr"/>
        <c:lblOffset val="100"/>
        <c:noMultiLvlLbl val="0"/>
      </c:catAx>
      <c:valAx>
        <c:axId val="6118960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11895424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NEL HG 1,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[1]List1!$D$260</c:f>
              <c:strCache>
                <c:ptCount val="1"/>
                <c:pt idx="0">
                  <c:v>NEL HG 1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9525" cap="rnd">
                <a:solidFill>
                  <a:schemeClr val="accent1"/>
                </a:solidFill>
              </a:ln>
              <a:effectLst/>
            </c:spPr>
            <c:trendlineType val="linear"/>
            <c:dispRSqr val="0"/>
            <c:dispEq val="0"/>
          </c:trendline>
          <c:cat>
            <c:numRef>
              <c:f>[1]List1!$C$261:$C$292</c:f>
              <c:numCache>
                <c:formatCode>General</c:formatCode>
                <c:ptCount val="32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2008</c:v>
                </c:pt>
                <c:pt idx="10">
                  <c:v>2009</c:v>
                </c:pt>
                <c:pt idx="12">
                  <c:v>2010</c:v>
                </c:pt>
                <c:pt idx="14">
                  <c:v>2011</c:v>
                </c:pt>
                <c:pt idx="16">
                  <c:v>2012</c:v>
                </c:pt>
                <c:pt idx="18">
                  <c:v>2013</c:v>
                </c:pt>
                <c:pt idx="20">
                  <c:v>2014</c:v>
                </c:pt>
                <c:pt idx="22">
                  <c:v>2015</c:v>
                </c:pt>
                <c:pt idx="24">
                  <c:v>2016</c:v>
                </c:pt>
                <c:pt idx="26">
                  <c:v>2017</c:v>
                </c:pt>
                <c:pt idx="28">
                  <c:v>2018</c:v>
                </c:pt>
                <c:pt idx="30">
                  <c:v>2019</c:v>
                </c:pt>
              </c:numCache>
            </c:numRef>
          </c:cat>
          <c:val>
            <c:numRef>
              <c:f>[1]List1!$D$261:$D$292</c:f>
              <c:numCache>
                <c:formatCode>General</c:formatCode>
                <c:ptCount val="32"/>
                <c:pt idx="0">
                  <c:v>0.02</c:v>
                </c:pt>
                <c:pt idx="1">
                  <c:v>0.02</c:v>
                </c:pt>
                <c:pt idx="2">
                  <c:v>2.5000000000000001E-2</c:v>
                </c:pt>
                <c:pt idx="3">
                  <c:v>0.02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2.5000000000000001E-2</c:v>
                </c:pt>
                <c:pt idx="7">
                  <c:v>2.5000000000000001E-2</c:v>
                </c:pt>
                <c:pt idx="8">
                  <c:v>0.02</c:v>
                </c:pt>
                <c:pt idx="9">
                  <c:v>2.5000000000000001E-2</c:v>
                </c:pt>
                <c:pt idx="10">
                  <c:v>0.01</c:v>
                </c:pt>
                <c:pt idx="11">
                  <c:v>0.02</c:v>
                </c:pt>
                <c:pt idx="12">
                  <c:v>0.28000000000000003</c:v>
                </c:pt>
                <c:pt idx="13">
                  <c:v>2.5000000000000001E-2</c:v>
                </c:pt>
                <c:pt idx="14">
                  <c:v>3.5000000000000003E-2</c:v>
                </c:pt>
                <c:pt idx="15">
                  <c:v>0.28000000000000003</c:v>
                </c:pt>
                <c:pt idx="16">
                  <c:v>3.5000000000000003E-2</c:v>
                </c:pt>
                <c:pt idx="17">
                  <c:v>0.11</c:v>
                </c:pt>
                <c:pt idx="18">
                  <c:v>0.02</c:v>
                </c:pt>
                <c:pt idx="19">
                  <c:v>3.5000000000000003E-2</c:v>
                </c:pt>
                <c:pt idx="20">
                  <c:v>2.5000000000000001E-2</c:v>
                </c:pt>
                <c:pt idx="21">
                  <c:v>0.09</c:v>
                </c:pt>
                <c:pt idx="22">
                  <c:v>3.5000000000000003E-2</c:v>
                </c:pt>
                <c:pt idx="23">
                  <c:v>2.5000000000000001E-2</c:v>
                </c:pt>
                <c:pt idx="24">
                  <c:v>0.02</c:v>
                </c:pt>
                <c:pt idx="25">
                  <c:v>3.5000000000000003E-2</c:v>
                </c:pt>
                <c:pt idx="26">
                  <c:v>0.06</c:v>
                </c:pt>
                <c:pt idx="27">
                  <c:v>2.5000000000000001E-2</c:v>
                </c:pt>
                <c:pt idx="28">
                  <c:v>2.5000000000000001E-2</c:v>
                </c:pt>
                <c:pt idx="29">
                  <c:v>2.5000000000000001E-2</c:v>
                </c:pt>
                <c:pt idx="30">
                  <c:v>2.5000000000000001E-2</c:v>
                </c:pt>
                <c:pt idx="31">
                  <c:v>2.5000000000000001E-2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3F-4225-B16A-E4D19B34FBB4}"/>
            </c:ext>
          </c:extLst>
        </c:ser>
        <c:ser>
          <c:idx val="1"/>
          <c:order val="1"/>
          <c:tx>
            <c:strRef>
              <c:f>[1]List1!$E$260</c:f>
              <c:strCache>
                <c:ptCount val="1"/>
                <c:pt idx="0">
                  <c:v>Limit A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[1]List1!$C$261:$C$292</c:f>
              <c:numCache>
                <c:formatCode>General</c:formatCode>
                <c:ptCount val="32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2008</c:v>
                </c:pt>
                <c:pt idx="10">
                  <c:v>2009</c:v>
                </c:pt>
                <c:pt idx="12">
                  <c:v>2010</c:v>
                </c:pt>
                <c:pt idx="14">
                  <c:v>2011</c:v>
                </c:pt>
                <c:pt idx="16">
                  <c:v>2012</c:v>
                </c:pt>
                <c:pt idx="18">
                  <c:v>2013</c:v>
                </c:pt>
                <c:pt idx="20">
                  <c:v>2014</c:v>
                </c:pt>
                <c:pt idx="22">
                  <c:v>2015</c:v>
                </c:pt>
                <c:pt idx="24">
                  <c:v>2016</c:v>
                </c:pt>
                <c:pt idx="26">
                  <c:v>2017</c:v>
                </c:pt>
                <c:pt idx="28">
                  <c:v>2018</c:v>
                </c:pt>
                <c:pt idx="30">
                  <c:v>2019</c:v>
                </c:pt>
              </c:numCache>
            </c:numRef>
          </c:cat>
          <c:val>
            <c:numRef>
              <c:f>[1]List1!$E$261:$E$292</c:f>
              <c:numCache>
                <c:formatCode>General</c:formatCode>
                <c:ptCount val="32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3F-4225-B16A-E4D19B34FBB4}"/>
            </c:ext>
          </c:extLst>
        </c:ser>
        <c:ser>
          <c:idx val="2"/>
          <c:order val="2"/>
          <c:tx>
            <c:strRef>
              <c:f>[1]List1!$F$260</c:f>
              <c:strCache>
                <c:ptCount val="1"/>
                <c:pt idx="0">
                  <c:v>Limit B</c:v>
                </c:pt>
              </c:strCache>
            </c:strRef>
          </c:tx>
          <c:spPr>
            <a:ln w="22225" cap="rnd" cmpd="sng" algn="ctr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[1]List1!$C$261:$C$292</c:f>
              <c:numCache>
                <c:formatCode>General</c:formatCode>
                <c:ptCount val="32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2008</c:v>
                </c:pt>
                <c:pt idx="10">
                  <c:v>2009</c:v>
                </c:pt>
                <c:pt idx="12">
                  <c:v>2010</c:v>
                </c:pt>
                <c:pt idx="14">
                  <c:v>2011</c:v>
                </c:pt>
                <c:pt idx="16">
                  <c:v>2012</c:v>
                </c:pt>
                <c:pt idx="18">
                  <c:v>2013</c:v>
                </c:pt>
                <c:pt idx="20">
                  <c:v>2014</c:v>
                </c:pt>
                <c:pt idx="22">
                  <c:v>2015</c:v>
                </c:pt>
                <c:pt idx="24">
                  <c:v>2016</c:v>
                </c:pt>
                <c:pt idx="26">
                  <c:v>2017</c:v>
                </c:pt>
                <c:pt idx="28">
                  <c:v>2018</c:v>
                </c:pt>
                <c:pt idx="30">
                  <c:v>2019</c:v>
                </c:pt>
              </c:numCache>
            </c:numRef>
          </c:cat>
          <c:val>
            <c:numRef>
              <c:f>[1]List1!$F$261:$F$292</c:f>
              <c:numCache>
                <c:formatCode>General</c:formatCode>
                <c:ptCount val="32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0.5</c:v>
                </c:pt>
                <c:pt idx="16">
                  <c:v>0.5</c:v>
                </c:pt>
                <c:pt idx="17">
                  <c:v>0.5</c:v>
                </c:pt>
                <c:pt idx="18">
                  <c:v>0.5</c:v>
                </c:pt>
                <c:pt idx="19">
                  <c:v>0.5</c:v>
                </c:pt>
                <c:pt idx="20">
                  <c:v>0.5</c:v>
                </c:pt>
                <c:pt idx="21">
                  <c:v>0.5</c:v>
                </c:pt>
                <c:pt idx="22">
                  <c:v>0.5</c:v>
                </c:pt>
                <c:pt idx="23">
                  <c:v>0.5</c:v>
                </c:pt>
                <c:pt idx="24">
                  <c:v>0.5</c:v>
                </c:pt>
                <c:pt idx="25">
                  <c:v>0.5</c:v>
                </c:pt>
                <c:pt idx="26">
                  <c:v>0.5</c:v>
                </c:pt>
                <c:pt idx="27">
                  <c:v>0.5</c:v>
                </c:pt>
                <c:pt idx="28">
                  <c:v>0.5</c:v>
                </c:pt>
                <c:pt idx="29">
                  <c:v>0.5</c:v>
                </c:pt>
                <c:pt idx="30">
                  <c:v>0.5</c:v>
                </c:pt>
                <c:pt idx="31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23F-4225-B16A-E4D19B34FBB4}"/>
            </c:ext>
          </c:extLst>
        </c:ser>
        <c:ser>
          <c:idx val="3"/>
          <c:order val="3"/>
          <c:tx>
            <c:strRef>
              <c:f>[1]List1!$G$260</c:f>
              <c:strCache>
                <c:ptCount val="1"/>
                <c:pt idx="0">
                  <c:v>NEL HG 3</c:v>
                </c:pt>
              </c:strCache>
            </c:strRef>
          </c:tx>
          <c:spPr>
            <a:ln w="22225" cap="rnd" cmpd="sng" algn="ctr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trendline>
            <c:spPr>
              <a:ln w="9525" cap="rnd">
                <a:solidFill>
                  <a:schemeClr val="accent4"/>
                </a:solidFill>
              </a:ln>
              <a:effectLst/>
            </c:spPr>
            <c:trendlineType val="linear"/>
            <c:dispRSqr val="0"/>
            <c:dispEq val="0"/>
          </c:trendline>
          <c:cat>
            <c:numRef>
              <c:f>[1]List1!$C$261:$C$292</c:f>
              <c:numCache>
                <c:formatCode>General</c:formatCode>
                <c:ptCount val="32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2008</c:v>
                </c:pt>
                <c:pt idx="10">
                  <c:v>2009</c:v>
                </c:pt>
                <c:pt idx="12">
                  <c:v>2010</c:v>
                </c:pt>
                <c:pt idx="14">
                  <c:v>2011</c:v>
                </c:pt>
                <c:pt idx="16">
                  <c:v>2012</c:v>
                </c:pt>
                <c:pt idx="18">
                  <c:v>2013</c:v>
                </c:pt>
                <c:pt idx="20">
                  <c:v>2014</c:v>
                </c:pt>
                <c:pt idx="22">
                  <c:v>2015</c:v>
                </c:pt>
                <c:pt idx="24">
                  <c:v>2016</c:v>
                </c:pt>
                <c:pt idx="26">
                  <c:v>2017</c:v>
                </c:pt>
                <c:pt idx="28">
                  <c:v>2018</c:v>
                </c:pt>
                <c:pt idx="30">
                  <c:v>2019</c:v>
                </c:pt>
              </c:numCache>
            </c:numRef>
          </c:cat>
          <c:val>
            <c:numRef>
              <c:f>[1]List1!$G$261:$G$292</c:f>
              <c:numCache>
                <c:formatCode>General</c:formatCode>
                <c:ptCount val="32"/>
                <c:pt idx="0">
                  <c:v>0.02</c:v>
                </c:pt>
                <c:pt idx="1">
                  <c:v>0.02</c:v>
                </c:pt>
                <c:pt idx="2">
                  <c:v>0.01</c:v>
                </c:pt>
                <c:pt idx="3">
                  <c:v>0.02</c:v>
                </c:pt>
                <c:pt idx="4">
                  <c:v>0.01</c:v>
                </c:pt>
                <c:pt idx="5">
                  <c:v>2.5000000000000001E-2</c:v>
                </c:pt>
                <c:pt idx="6">
                  <c:v>0.02</c:v>
                </c:pt>
                <c:pt idx="7">
                  <c:v>2.5000000000000001E-2</c:v>
                </c:pt>
                <c:pt idx="8">
                  <c:v>0.01</c:v>
                </c:pt>
                <c:pt idx="9">
                  <c:v>2.5000000000000001E-2</c:v>
                </c:pt>
                <c:pt idx="10">
                  <c:v>0.01</c:v>
                </c:pt>
                <c:pt idx="11">
                  <c:v>0.02</c:v>
                </c:pt>
                <c:pt idx="12">
                  <c:v>0.01</c:v>
                </c:pt>
                <c:pt idx="13">
                  <c:v>2.5000000000000001E-2</c:v>
                </c:pt>
                <c:pt idx="14">
                  <c:v>0.02</c:v>
                </c:pt>
                <c:pt idx="15">
                  <c:v>2.8000000000000001E-2</c:v>
                </c:pt>
                <c:pt idx="16">
                  <c:v>0.04</c:v>
                </c:pt>
                <c:pt idx="17">
                  <c:v>0.11</c:v>
                </c:pt>
                <c:pt idx="18">
                  <c:v>3.5000000000000003E-2</c:v>
                </c:pt>
                <c:pt idx="19">
                  <c:v>3.5000000000000003E-2</c:v>
                </c:pt>
                <c:pt idx="20">
                  <c:v>3.5000000000000003E-2</c:v>
                </c:pt>
                <c:pt idx="21">
                  <c:v>2.5000000000000001E-2</c:v>
                </c:pt>
                <c:pt idx="22">
                  <c:v>3.5000000000000003E-2</c:v>
                </c:pt>
                <c:pt idx="23">
                  <c:v>2.5000000000000001E-2</c:v>
                </c:pt>
                <c:pt idx="24">
                  <c:v>0.09</c:v>
                </c:pt>
                <c:pt idx="25">
                  <c:v>3.5000000000000003E-2</c:v>
                </c:pt>
                <c:pt idx="26">
                  <c:v>0.02</c:v>
                </c:pt>
                <c:pt idx="27">
                  <c:v>2.5000000000000001E-2</c:v>
                </c:pt>
                <c:pt idx="28">
                  <c:v>0.19</c:v>
                </c:pt>
                <c:pt idx="29">
                  <c:v>2.5000000000000001E-2</c:v>
                </c:pt>
                <c:pt idx="30">
                  <c:v>3.5000000000000003E-2</c:v>
                </c:pt>
                <c:pt idx="31">
                  <c:v>2.5000000000000001E-2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3F-4225-B16A-E4D19B34F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677454728"/>
        <c:axId val="677452432"/>
      </c:lineChart>
      <c:catAx>
        <c:axId val="6774547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Čas [</a:t>
                </a:r>
                <a:r>
                  <a:rPr lang="en-US"/>
                  <a:t>Rok</a:t>
                </a:r>
                <a:r>
                  <a:rPr lang="cs-CZ"/>
                  <a:t>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77452432"/>
        <c:crosses val="autoZero"/>
        <c:auto val="1"/>
        <c:lblAlgn val="ctr"/>
        <c:lblOffset val="100"/>
        <c:noMultiLvlLbl val="0"/>
      </c:catAx>
      <c:valAx>
        <c:axId val="67745243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NEL</a:t>
                </a:r>
                <a:r>
                  <a:rPr lang="cs-CZ"/>
                  <a:t> [mg/l]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77454728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PCB HG 1,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[1]List1!$D$220</c:f>
              <c:strCache>
                <c:ptCount val="1"/>
                <c:pt idx="0">
                  <c:v>PCB HG 1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9525" cap="rnd">
                <a:solidFill>
                  <a:schemeClr val="accent1"/>
                </a:solidFill>
              </a:ln>
              <a:effectLst/>
            </c:spPr>
            <c:trendlineType val="linear"/>
            <c:dispRSqr val="0"/>
            <c:dispEq val="0"/>
          </c:trendline>
          <c:cat>
            <c:numRef>
              <c:f>[1]List1!$C$221:$C$252</c:f>
              <c:numCache>
                <c:formatCode>General</c:formatCode>
                <c:ptCount val="32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2008</c:v>
                </c:pt>
                <c:pt idx="10">
                  <c:v>2009</c:v>
                </c:pt>
                <c:pt idx="12">
                  <c:v>2010</c:v>
                </c:pt>
                <c:pt idx="14">
                  <c:v>2011</c:v>
                </c:pt>
                <c:pt idx="16">
                  <c:v>2012</c:v>
                </c:pt>
                <c:pt idx="18">
                  <c:v>2013</c:v>
                </c:pt>
                <c:pt idx="20">
                  <c:v>2014</c:v>
                </c:pt>
                <c:pt idx="22">
                  <c:v>2015</c:v>
                </c:pt>
                <c:pt idx="24">
                  <c:v>2016</c:v>
                </c:pt>
                <c:pt idx="26">
                  <c:v>2017</c:v>
                </c:pt>
                <c:pt idx="28">
                  <c:v>2018</c:v>
                </c:pt>
                <c:pt idx="30">
                  <c:v>2019</c:v>
                </c:pt>
              </c:numCache>
            </c:numRef>
          </c:cat>
          <c:val>
            <c:numRef>
              <c:f>[1]List1!$D$221:$D$252</c:f>
              <c:numCache>
                <c:formatCode>General</c:formatCode>
                <c:ptCount val="32"/>
                <c:pt idx="0">
                  <c:v>2.5000000000000001E-2</c:v>
                </c:pt>
                <c:pt idx="1">
                  <c:v>2.5000000000000001E-2</c:v>
                </c:pt>
                <c:pt idx="2">
                  <c:v>8.0000000000000002E-3</c:v>
                </c:pt>
                <c:pt idx="3">
                  <c:v>3.7999999999999999E-2</c:v>
                </c:pt>
                <c:pt idx="4">
                  <c:v>4.4999999999999998E-2</c:v>
                </c:pt>
                <c:pt idx="5">
                  <c:v>8.0000000000000002E-3</c:v>
                </c:pt>
                <c:pt idx="6">
                  <c:v>1.4999999999999999E-2</c:v>
                </c:pt>
                <c:pt idx="7">
                  <c:v>0.06</c:v>
                </c:pt>
                <c:pt idx="8">
                  <c:v>2.5000000000000001E-2</c:v>
                </c:pt>
                <c:pt idx="9">
                  <c:v>2.5000000000000001E-2</c:v>
                </c:pt>
                <c:pt idx="10">
                  <c:v>2.5000000000000001E-2</c:v>
                </c:pt>
                <c:pt idx="11">
                  <c:v>2.5000000000000001E-2</c:v>
                </c:pt>
                <c:pt idx="12">
                  <c:v>2.5000000000000001E-2</c:v>
                </c:pt>
                <c:pt idx="13">
                  <c:v>2.5000000000000001E-2</c:v>
                </c:pt>
                <c:pt idx="14">
                  <c:v>4.0000000000000001E-3</c:v>
                </c:pt>
                <c:pt idx="15">
                  <c:v>8.0000000000000002E-3</c:v>
                </c:pt>
                <c:pt idx="16">
                  <c:v>1.1299999999999999E-2</c:v>
                </c:pt>
                <c:pt idx="17">
                  <c:v>3.0000000000000001E-3</c:v>
                </c:pt>
                <c:pt idx="18">
                  <c:v>2.5000000000000001E-2</c:v>
                </c:pt>
                <c:pt idx="19">
                  <c:v>2.3999999999999998E-3</c:v>
                </c:pt>
                <c:pt idx="20">
                  <c:v>2.5000000000000001E-2</c:v>
                </c:pt>
                <c:pt idx="21">
                  <c:v>1E-3</c:v>
                </c:pt>
                <c:pt idx="22">
                  <c:v>2.7E-2</c:v>
                </c:pt>
                <c:pt idx="23">
                  <c:v>1.5E-3</c:v>
                </c:pt>
                <c:pt idx="24">
                  <c:v>4.2999999999999997E-2</c:v>
                </c:pt>
                <c:pt idx="25">
                  <c:v>2E-3</c:v>
                </c:pt>
                <c:pt idx="26">
                  <c:v>2.5000000000000001E-2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2B-440F-BE0A-FC1A811F71DD}"/>
            </c:ext>
          </c:extLst>
        </c:ser>
        <c:ser>
          <c:idx val="1"/>
          <c:order val="1"/>
          <c:tx>
            <c:strRef>
              <c:f>[1]List1!$E$220</c:f>
              <c:strCache>
                <c:ptCount val="1"/>
                <c:pt idx="0">
                  <c:v>Limit A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[1]List1!$C$221:$C$252</c:f>
              <c:numCache>
                <c:formatCode>General</c:formatCode>
                <c:ptCount val="32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2008</c:v>
                </c:pt>
                <c:pt idx="10">
                  <c:v>2009</c:v>
                </c:pt>
                <c:pt idx="12">
                  <c:v>2010</c:v>
                </c:pt>
                <c:pt idx="14">
                  <c:v>2011</c:v>
                </c:pt>
                <c:pt idx="16">
                  <c:v>2012</c:v>
                </c:pt>
                <c:pt idx="18">
                  <c:v>2013</c:v>
                </c:pt>
                <c:pt idx="20">
                  <c:v>2014</c:v>
                </c:pt>
                <c:pt idx="22">
                  <c:v>2015</c:v>
                </c:pt>
                <c:pt idx="24">
                  <c:v>2016</c:v>
                </c:pt>
                <c:pt idx="26">
                  <c:v>2017</c:v>
                </c:pt>
                <c:pt idx="28">
                  <c:v>2018</c:v>
                </c:pt>
                <c:pt idx="30">
                  <c:v>2019</c:v>
                </c:pt>
              </c:numCache>
            </c:numRef>
          </c:cat>
          <c:val>
            <c:numRef>
              <c:f>[1]List1!$E$221:$E$252</c:f>
              <c:numCache>
                <c:formatCode>General</c:formatCode>
                <c:ptCount val="32"/>
                <c:pt idx="0">
                  <c:v>0.01</c:v>
                </c:pt>
                <c:pt idx="1">
                  <c:v>0.01</c:v>
                </c:pt>
                <c:pt idx="2">
                  <c:v>0.01</c:v>
                </c:pt>
                <c:pt idx="3">
                  <c:v>0.01</c:v>
                </c:pt>
                <c:pt idx="4">
                  <c:v>0.01</c:v>
                </c:pt>
                <c:pt idx="5">
                  <c:v>0.01</c:v>
                </c:pt>
                <c:pt idx="6">
                  <c:v>0.01</c:v>
                </c:pt>
                <c:pt idx="7">
                  <c:v>0.01</c:v>
                </c:pt>
                <c:pt idx="8">
                  <c:v>0.01</c:v>
                </c:pt>
                <c:pt idx="9">
                  <c:v>0.01</c:v>
                </c:pt>
                <c:pt idx="10">
                  <c:v>0.01</c:v>
                </c:pt>
                <c:pt idx="11">
                  <c:v>0.01</c:v>
                </c:pt>
                <c:pt idx="12">
                  <c:v>0.01</c:v>
                </c:pt>
                <c:pt idx="13">
                  <c:v>0.01</c:v>
                </c:pt>
                <c:pt idx="14">
                  <c:v>0.01</c:v>
                </c:pt>
                <c:pt idx="15">
                  <c:v>0.01</c:v>
                </c:pt>
                <c:pt idx="16">
                  <c:v>0.01</c:v>
                </c:pt>
                <c:pt idx="17">
                  <c:v>0.01</c:v>
                </c:pt>
                <c:pt idx="18">
                  <c:v>0.01</c:v>
                </c:pt>
                <c:pt idx="19">
                  <c:v>0.01</c:v>
                </c:pt>
                <c:pt idx="20">
                  <c:v>0.01</c:v>
                </c:pt>
                <c:pt idx="21">
                  <c:v>0.01</c:v>
                </c:pt>
                <c:pt idx="22">
                  <c:v>0.01</c:v>
                </c:pt>
                <c:pt idx="23">
                  <c:v>0.01</c:v>
                </c:pt>
                <c:pt idx="24">
                  <c:v>0.01</c:v>
                </c:pt>
                <c:pt idx="25">
                  <c:v>0.01</c:v>
                </c:pt>
                <c:pt idx="26">
                  <c:v>0.01</c:v>
                </c:pt>
                <c:pt idx="27">
                  <c:v>0.01</c:v>
                </c:pt>
                <c:pt idx="28">
                  <c:v>0.01</c:v>
                </c:pt>
                <c:pt idx="29">
                  <c:v>0.01</c:v>
                </c:pt>
                <c:pt idx="30">
                  <c:v>0.01</c:v>
                </c:pt>
                <c:pt idx="31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2B-440F-BE0A-FC1A811F71DD}"/>
            </c:ext>
          </c:extLst>
        </c:ser>
        <c:ser>
          <c:idx val="2"/>
          <c:order val="2"/>
          <c:tx>
            <c:strRef>
              <c:f>[1]List1!$F$220</c:f>
              <c:strCache>
                <c:ptCount val="1"/>
                <c:pt idx="0">
                  <c:v>Limit B</c:v>
                </c:pt>
              </c:strCache>
            </c:strRef>
          </c:tx>
          <c:spPr>
            <a:ln w="22225" cap="rnd" cmpd="sng" algn="ctr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[1]List1!$C$221:$C$252</c:f>
              <c:numCache>
                <c:formatCode>General</c:formatCode>
                <c:ptCount val="32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2008</c:v>
                </c:pt>
                <c:pt idx="10">
                  <c:v>2009</c:v>
                </c:pt>
                <c:pt idx="12">
                  <c:v>2010</c:v>
                </c:pt>
                <c:pt idx="14">
                  <c:v>2011</c:v>
                </c:pt>
                <c:pt idx="16">
                  <c:v>2012</c:v>
                </c:pt>
                <c:pt idx="18">
                  <c:v>2013</c:v>
                </c:pt>
                <c:pt idx="20">
                  <c:v>2014</c:v>
                </c:pt>
                <c:pt idx="22">
                  <c:v>2015</c:v>
                </c:pt>
                <c:pt idx="24">
                  <c:v>2016</c:v>
                </c:pt>
                <c:pt idx="26">
                  <c:v>2017</c:v>
                </c:pt>
                <c:pt idx="28">
                  <c:v>2018</c:v>
                </c:pt>
                <c:pt idx="30">
                  <c:v>2019</c:v>
                </c:pt>
              </c:numCache>
            </c:numRef>
          </c:cat>
          <c:val>
            <c:numRef>
              <c:f>[1]List1!$F$221:$F$252</c:f>
              <c:numCache>
                <c:formatCode>General</c:formatCode>
                <c:ptCount val="32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  <c:pt idx="7">
                  <c:v>0.25</c:v>
                </c:pt>
                <c:pt idx="8">
                  <c:v>0.25</c:v>
                </c:pt>
                <c:pt idx="9">
                  <c:v>0.25</c:v>
                </c:pt>
                <c:pt idx="10">
                  <c:v>0.25</c:v>
                </c:pt>
                <c:pt idx="11">
                  <c:v>0.25</c:v>
                </c:pt>
                <c:pt idx="12">
                  <c:v>0.25</c:v>
                </c:pt>
                <c:pt idx="13">
                  <c:v>0.25</c:v>
                </c:pt>
                <c:pt idx="14">
                  <c:v>0.25</c:v>
                </c:pt>
                <c:pt idx="15">
                  <c:v>0.25</c:v>
                </c:pt>
                <c:pt idx="16">
                  <c:v>0.25</c:v>
                </c:pt>
                <c:pt idx="17">
                  <c:v>0.25</c:v>
                </c:pt>
                <c:pt idx="18">
                  <c:v>0.25</c:v>
                </c:pt>
                <c:pt idx="19">
                  <c:v>0.25</c:v>
                </c:pt>
                <c:pt idx="20">
                  <c:v>0.25</c:v>
                </c:pt>
                <c:pt idx="21">
                  <c:v>0.25</c:v>
                </c:pt>
                <c:pt idx="22">
                  <c:v>0.25</c:v>
                </c:pt>
                <c:pt idx="23">
                  <c:v>0.25</c:v>
                </c:pt>
                <c:pt idx="24">
                  <c:v>0.25</c:v>
                </c:pt>
                <c:pt idx="25">
                  <c:v>0.25</c:v>
                </c:pt>
                <c:pt idx="26">
                  <c:v>0.25</c:v>
                </c:pt>
                <c:pt idx="27">
                  <c:v>0.25</c:v>
                </c:pt>
                <c:pt idx="28">
                  <c:v>0.25</c:v>
                </c:pt>
                <c:pt idx="29">
                  <c:v>0.25</c:v>
                </c:pt>
                <c:pt idx="30">
                  <c:v>0.25</c:v>
                </c:pt>
                <c:pt idx="31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F2B-440F-BE0A-FC1A811F71DD}"/>
            </c:ext>
          </c:extLst>
        </c:ser>
        <c:ser>
          <c:idx val="3"/>
          <c:order val="3"/>
          <c:tx>
            <c:strRef>
              <c:f>[1]List1!$G$220</c:f>
              <c:strCache>
                <c:ptCount val="1"/>
                <c:pt idx="0">
                  <c:v>PCB HG 3</c:v>
                </c:pt>
              </c:strCache>
            </c:strRef>
          </c:tx>
          <c:spPr>
            <a:ln w="22225" cap="rnd" cmpd="sng" algn="ctr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trendline>
            <c:spPr>
              <a:ln w="9525" cap="rnd">
                <a:solidFill>
                  <a:schemeClr val="accent4"/>
                </a:solidFill>
              </a:ln>
              <a:effectLst/>
            </c:spPr>
            <c:trendlineType val="linear"/>
            <c:dispRSqr val="0"/>
            <c:dispEq val="0"/>
          </c:trendline>
          <c:cat>
            <c:numRef>
              <c:f>[1]List1!$C$221:$C$252</c:f>
              <c:numCache>
                <c:formatCode>General</c:formatCode>
                <c:ptCount val="32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2008</c:v>
                </c:pt>
                <c:pt idx="10">
                  <c:v>2009</c:v>
                </c:pt>
                <c:pt idx="12">
                  <c:v>2010</c:v>
                </c:pt>
                <c:pt idx="14">
                  <c:v>2011</c:v>
                </c:pt>
                <c:pt idx="16">
                  <c:v>2012</c:v>
                </c:pt>
                <c:pt idx="18">
                  <c:v>2013</c:v>
                </c:pt>
                <c:pt idx="20">
                  <c:v>2014</c:v>
                </c:pt>
                <c:pt idx="22">
                  <c:v>2015</c:v>
                </c:pt>
                <c:pt idx="24">
                  <c:v>2016</c:v>
                </c:pt>
                <c:pt idx="26">
                  <c:v>2017</c:v>
                </c:pt>
                <c:pt idx="28">
                  <c:v>2018</c:v>
                </c:pt>
                <c:pt idx="30">
                  <c:v>2019</c:v>
                </c:pt>
              </c:numCache>
            </c:numRef>
          </c:cat>
          <c:val>
            <c:numRef>
              <c:f>[1]List1!$G$221:$G$252</c:f>
              <c:numCache>
                <c:formatCode>General</c:formatCode>
                <c:ptCount val="32"/>
                <c:pt idx="0">
                  <c:v>2.5000000000000001E-2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2.5000000000000001E-2</c:v>
                </c:pt>
                <c:pt idx="4">
                  <c:v>0.08</c:v>
                </c:pt>
                <c:pt idx="5">
                  <c:v>2.5000000000000001E-2</c:v>
                </c:pt>
                <c:pt idx="6">
                  <c:v>0.05</c:v>
                </c:pt>
                <c:pt idx="7">
                  <c:v>2.5000000000000001E-2</c:v>
                </c:pt>
                <c:pt idx="8">
                  <c:v>2.5000000000000001E-2</c:v>
                </c:pt>
                <c:pt idx="9">
                  <c:v>2.5000000000000001E-2</c:v>
                </c:pt>
                <c:pt idx="10">
                  <c:v>0.2</c:v>
                </c:pt>
                <c:pt idx="11">
                  <c:v>2.5000000000000001E-2</c:v>
                </c:pt>
                <c:pt idx="12">
                  <c:v>0.08</c:v>
                </c:pt>
                <c:pt idx="13">
                  <c:v>2.5000000000000001E-2</c:v>
                </c:pt>
                <c:pt idx="14">
                  <c:v>0.1</c:v>
                </c:pt>
                <c:pt idx="15">
                  <c:v>2.5000000000000001E-2</c:v>
                </c:pt>
                <c:pt idx="16">
                  <c:v>0.1</c:v>
                </c:pt>
                <c:pt idx="17">
                  <c:v>0.25</c:v>
                </c:pt>
                <c:pt idx="18">
                  <c:v>0.03</c:v>
                </c:pt>
                <c:pt idx="19">
                  <c:v>0.01</c:v>
                </c:pt>
                <c:pt idx="20">
                  <c:v>0.13</c:v>
                </c:pt>
                <c:pt idx="21">
                  <c:v>0.01</c:v>
                </c:pt>
                <c:pt idx="22">
                  <c:v>0.03</c:v>
                </c:pt>
                <c:pt idx="23">
                  <c:v>0.01</c:v>
                </c:pt>
                <c:pt idx="24">
                  <c:v>0.04</c:v>
                </c:pt>
                <c:pt idx="25">
                  <c:v>0</c:v>
                </c:pt>
                <c:pt idx="26">
                  <c:v>0.22</c:v>
                </c:pt>
                <c:pt idx="27">
                  <c:v>0</c:v>
                </c:pt>
                <c:pt idx="28">
                  <c:v>0.03</c:v>
                </c:pt>
                <c:pt idx="29">
                  <c:v>0</c:v>
                </c:pt>
                <c:pt idx="30">
                  <c:v>0.25</c:v>
                </c:pt>
                <c:pt idx="3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2B-440F-BE0A-FC1A811F71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611895424"/>
        <c:axId val="611896080"/>
      </c:lineChart>
      <c:catAx>
        <c:axId val="6118954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Čas [</a:t>
                </a:r>
                <a:r>
                  <a:rPr lang="en-US"/>
                  <a:t>Rok</a:t>
                </a:r>
                <a:r>
                  <a:rPr lang="cs-CZ"/>
                  <a:t>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11896080"/>
        <c:crosses val="autoZero"/>
        <c:auto val="1"/>
        <c:lblAlgn val="ctr"/>
        <c:lblOffset val="100"/>
        <c:noMultiLvlLbl val="0"/>
      </c:catAx>
      <c:valAx>
        <c:axId val="61189608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 b="0" i="0" baseline="0">
                    <a:effectLst/>
                  </a:rPr>
                  <a:t>PCB [µ</a:t>
                </a:r>
                <a:r>
                  <a:rPr lang="cs-CZ" sz="1800" b="0" i="0" baseline="0">
                    <a:effectLst/>
                  </a:rPr>
                  <a:t>/l</a:t>
                </a:r>
                <a:r>
                  <a:rPr lang="en-US" sz="1800" b="0" i="0" baseline="0">
                    <a:effectLst/>
                  </a:rPr>
                  <a:t>]</a:t>
                </a:r>
                <a:endParaRPr lang="cs-CZ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defRPr>
                </a:pPr>
                <a:endParaRPr lang="cs-CZ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900" b="0" i="0" u="none" strike="noStrike" kern="1200" cap="all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11895424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NEL HG 1,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[1]List1!$D$260</c:f>
              <c:strCache>
                <c:ptCount val="1"/>
                <c:pt idx="0">
                  <c:v>NEL HG 1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9525" cap="rnd">
                <a:solidFill>
                  <a:schemeClr val="accent1"/>
                </a:solidFill>
              </a:ln>
              <a:effectLst/>
            </c:spPr>
            <c:trendlineType val="linear"/>
            <c:dispRSqr val="0"/>
            <c:dispEq val="0"/>
          </c:trendline>
          <c:cat>
            <c:numRef>
              <c:f>[1]List1!$C$261:$C$292</c:f>
              <c:numCache>
                <c:formatCode>General</c:formatCode>
                <c:ptCount val="32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2008</c:v>
                </c:pt>
                <c:pt idx="10">
                  <c:v>2009</c:v>
                </c:pt>
                <c:pt idx="12">
                  <c:v>2010</c:v>
                </c:pt>
                <c:pt idx="14">
                  <c:v>2011</c:v>
                </c:pt>
                <c:pt idx="16">
                  <c:v>2012</c:v>
                </c:pt>
                <c:pt idx="18">
                  <c:v>2013</c:v>
                </c:pt>
                <c:pt idx="20">
                  <c:v>2014</c:v>
                </c:pt>
                <c:pt idx="22">
                  <c:v>2015</c:v>
                </c:pt>
                <c:pt idx="24">
                  <c:v>2016</c:v>
                </c:pt>
                <c:pt idx="26">
                  <c:v>2017</c:v>
                </c:pt>
                <c:pt idx="28">
                  <c:v>2018</c:v>
                </c:pt>
                <c:pt idx="30">
                  <c:v>2019</c:v>
                </c:pt>
              </c:numCache>
            </c:numRef>
          </c:cat>
          <c:val>
            <c:numRef>
              <c:f>[1]List1!$D$261:$D$292</c:f>
              <c:numCache>
                <c:formatCode>General</c:formatCode>
                <c:ptCount val="32"/>
                <c:pt idx="0">
                  <c:v>0.02</c:v>
                </c:pt>
                <c:pt idx="1">
                  <c:v>0.02</c:v>
                </c:pt>
                <c:pt idx="2">
                  <c:v>2.5000000000000001E-2</c:v>
                </c:pt>
                <c:pt idx="3">
                  <c:v>0.02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2.5000000000000001E-2</c:v>
                </c:pt>
                <c:pt idx="7">
                  <c:v>2.5000000000000001E-2</c:v>
                </c:pt>
                <c:pt idx="8">
                  <c:v>0.02</c:v>
                </c:pt>
                <c:pt idx="9">
                  <c:v>2.5000000000000001E-2</c:v>
                </c:pt>
                <c:pt idx="10">
                  <c:v>0.01</c:v>
                </c:pt>
                <c:pt idx="11">
                  <c:v>0.02</c:v>
                </c:pt>
                <c:pt idx="12">
                  <c:v>0.28000000000000003</c:v>
                </c:pt>
                <c:pt idx="13">
                  <c:v>2.5000000000000001E-2</c:v>
                </c:pt>
                <c:pt idx="14">
                  <c:v>3.5000000000000003E-2</c:v>
                </c:pt>
                <c:pt idx="15">
                  <c:v>0.28000000000000003</c:v>
                </c:pt>
                <c:pt idx="16">
                  <c:v>3.5000000000000003E-2</c:v>
                </c:pt>
                <c:pt idx="17">
                  <c:v>0.11</c:v>
                </c:pt>
                <c:pt idx="18">
                  <c:v>0.02</c:v>
                </c:pt>
                <c:pt idx="19">
                  <c:v>3.5000000000000003E-2</c:v>
                </c:pt>
                <c:pt idx="20">
                  <c:v>2.5000000000000001E-2</c:v>
                </c:pt>
                <c:pt idx="21">
                  <c:v>0.09</c:v>
                </c:pt>
                <c:pt idx="22">
                  <c:v>3.5000000000000003E-2</c:v>
                </c:pt>
                <c:pt idx="23">
                  <c:v>2.5000000000000001E-2</c:v>
                </c:pt>
                <c:pt idx="24">
                  <c:v>0.02</c:v>
                </c:pt>
                <c:pt idx="25">
                  <c:v>3.5000000000000003E-2</c:v>
                </c:pt>
                <c:pt idx="26">
                  <c:v>0.06</c:v>
                </c:pt>
                <c:pt idx="27">
                  <c:v>2.5000000000000001E-2</c:v>
                </c:pt>
                <c:pt idx="28">
                  <c:v>2.5000000000000001E-2</c:v>
                </c:pt>
                <c:pt idx="29">
                  <c:v>2.5000000000000001E-2</c:v>
                </c:pt>
                <c:pt idx="30">
                  <c:v>2.5000000000000001E-2</c:v>
                </c:pt>
                <c:pt idx="31">
                  <c:v>2.5000000000000001E-2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D2-47DD-9B10-88407DE0865E}"/>
            </c:ext>
          </c:extLst>
        </c:ser>
        <c:ser>
          <c:idx val="1"/>
          <c:order val="1"/>
          <c:tx>
            <c:strRef>
              <c:f>[1]List1!$E$260</c:f>
              <c:strCache>
                <c:ptCount val="1"/>
                <c:pt idx="0">
                  <c:v>Limit A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[1]List1!$C$261:$C$292</c:f>
              <c:numCache>
                <c:formatCode>General</c:formatCode>
                <c:ptCount val="32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2008</c:v>
                </c:pt>
                <c:pt idx="10">
                  <c:v>2009</c:v>
                </c:pt>
                <c:pt idx="12">
                  <c:v>2010</c:v>
                </c:pt>
                <c:pt idx="14">
                  <c:v>2011</c:v>
                </c:pt>
                <c:pt idx="16">
                  <c:v>2012</c:v>
                </c:pt>
                <c:pt idx="18">
                  <c:v>2013</c:v>
                </c:pt>
                <c:pt idx="20">
                  <c:v>2014</c:v>
                </c:pt>
                <c:pt idx="22">
                  <c:v>2015</c:v>
                </c:pt>
                <c:pt idx="24">
                  <c:v>2016</c:v>
                </c:pt>
                <c:pt idx="26">
                  <c:v>2017</c:v>
                </c:pt>
                <c:pt idx="28">
                  <c:v>2018</c:v>
                </c:pt>
                <c:pt idx="30">
                  <c:v>2019</c:v>
                </c:pt>
              </c:numCache>
            </c:numRef>
          </c:cat>
          <c:val>
            <c:numRef>
              <c:f>[1]List1!$E$261:$E$292</c:f>
              <c:numCache>
                <c:formatCode>General</c:formatCode>
                <c:ptCount val="32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D2-47DD-9B10-88407DE0865E}"/>
            </c:ext>
          </c:extLst>
        </c:ser>
        <c:ser>
          <c:idx val="2"/>
          <c:order val="2"/>
          <c:tx>
            <c:strRef>
              <c:f>[1]List1!$F$260</c:f>
              <c:strCache>
                <c:ptCount val="1"/>
                <c:pt idx="0">
                  <c:v>Limit B</c:v>
                </c:pt>
              </c:strCache>
            </c:strRef>
          </c:tx>
          <c:spPr>
            <a:ln w="22225" cap="rnd" cmpd="sng" algn="ctr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[1]List1!$C$261:$C$292</c:f>
              <c:numCache>
                <c:formatCode>General</c:formatCode>
                <c:ptCount val="32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2008</c:v>
                </c:pt>
                <c:pt idx="10">
                  <c:v>2009</c:v>
                </c:pt>
                <c:pt idx="12">
                  <c:v>2010</c:v>
                </c:pt>
                <c:pt idx="14">
                  <c:v>2011</c:v>
                </c:pt>
                <c:pt idx="16">
                  <c:v>2012</c:v>
                </c:pt>
                <c:pt idx="18">
                  <c:v>2013</c:v>
                </c:pt>
                <c:pt idx="20">
                  <c:v>2014</c:v>
                </c:pt>
                <c:pt idx="22">
                  <c:v>2015</c:v>
                </c:pt>
                <c:pt idx="24">
                  <c:v>2016</c:v>
                </c:pt>
                <c:pt idx="26">
                  <c:v>2017</c:v>
                </c:pt>
                <c:pt idx="28">
                  <c:v>2018</c:v>
                </c:pt>
                <c:pt idx="30">
                  <c:v>2019</c:v>
                </c:pt>
              </c:numCache>
            </c:numRef>
          </c:cat>
          <c:val>
            <c:numRef>
              <c:f>[1]List1!$F$261:$F$292</c:f>
              <c:numCache>
                <c:formatCode>General</c:formatCode>
                <c:ptCount val="32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0.5</c:v>
                </c:pt>
                <c:pt idx="16">
                  <c:v>0.5</c:v>
                </c:pt>
                <c:pt idx="17">
                  <c:v>0.5</c:v>
                </c:pt>
                <c:pt idx="18">
                  <c:v>0.5</c:v>
                </c:pt>
                <c:pt idx="19">
                  <c:v>0.5</c:v>
                </c:pt>
                <c:pt idx="20">
                  <c:v>0.5</c:v>
                </c:pt>
                <c:pt idx="21">
                  <c:v>0.5</c:v>
                </c:pt>
                <c:pt idx="22">
                  <c:v>0.5</c:v>
                </c:pt>
                <c:pt idx="23">
                  <c:v>0.5</c:v>
                </c:pt>
                <c:pt idx="24">
                  <c:v>0.5</c:v>
                </c:pt>
                <c:pt idx="25">
                  <c:v>0.5</c:v>
                </c:pt>
                <c:pt idx="26">
                  <c:v>0.5</c:v>
                </c:pt>
                <c:pt idx="27">
                  <c:v>0.5</c:v>
                </c:pt>
                <c:pt idx="28">
                  <c:v>0.5</c:v>
                </c:pt>
                <c:pt idx="29">
                  <c:v>0.5</c:v>
                </c:pt>
                <c:pt idx="30">
                  <c:v>0.5</c:v>
                </c:pt>
                <c:pt idx="31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D2-47DD-9B10-88407DE0865E}"/>
            </c:ext>
          </c:extLst>
        </c:ser>
        <c:ser>
          <c:idx val="3"/>
          <c:order val="3"/>
          <c:tx>
            <c:strRef>
              <c:f>[1]List1!$G$260</c:f>
              <c:strCache>
                <c:ptCount val="1"/>
                <c:pt idx="0">
                  <c:v>NEL HG 3</c:v>
                </c:pt>
              </c:strCache>
            </c:strRef>
          </c:tx>
          <c:spPr>
            <a:ln w="22225" cap="rnd" cmpd="sng" algn="ctr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trendline>
            <c:spPr>
              <a:ln w="9525" cap="rnd">
                <a:solidFill>
                  <a:schemeClr val="accent4"/>
                </a:solidFill>
              </a:ln>
              <a:effectLst/>
            </c:spPr>
            <c:trendlineType val="linear"/>
            <c:dispRSqr val="0"/>
            <c:dispEq val="0"/>
          </c:trendline>
          <c:cat>
            <c:numRef>
              <c:f>[1]List1!$C$261:$C$292</c:f>
              <c:numCache>
                <c:formatCode>General</c:formatCode>
                <c:ptCount val="32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2008</c:v>
                </c:pt>
                <c:pt idx="10">
                  <c:v>2009</c:v>
                </c:pt>
                <c:pt idx="12">
                  <c:v>2010</c:v>
                </c:pt>
                <c:pt idx="14">
                  <c:v>2011</c:v>
                </c:pt>
                <c:pt idx="16">
                  <c:v>2012</c:v>
                </c:pt>
                <c:pt idx="18">
                  <c:v>2013</c:v>
                </c:pt>
                <c:pt idx="20">
                  <c:v>2014</c:v>
                </c:pt>
                <c:pt idx="22">
                  <c:v>2015</c:v>
                </c:pt>
                <c:pt idx="24">
                  <c:v>2016</c:v>
                </c:pt>
                <c:pt idx="26">
                  <c:v>2017</c:v>
                </c:pt>
                <c:pt idx="28">
                  <c:v>2018</c:v>
                </c:pt>
                <c:pt idx="30">
                  <c:v>2019</c:v>
                </c:pt>
              </c:numCache>
            </c:numRef>
          </c:cat>
          <c:val>
            <c:numRef>
              <c:f>[1]List1!$G$261:$G$292</c:f>
              <c:numCache>
                <c:formatCode>General</c:formatCode>
                <c:ptCount val="32"/>
                <c:pt idx="0">
                  <c:v>0.02</c:v>
                </c:pt>
                <c:pt idx="1">
                  <c:v>0.02</c:v>
                </c:pt>
                <c:pt idx="2">
                  <c:v>0.01</c:v>
                </c:pt>
                <c:pt idx="3">
                  <c:v>0.02</c:v>
                </c:pt>
                <c:pt idx="4">
                  <c:v>0.01</c:v>
                </c:pt>
                <c:pt idx="5">
                  <c:v>2.5000000000000001E-2</c:v>
                </c:pt>
                <c:pt idx="6">
                  <c:v>0.02</c:v>
                </c:pt>
                <c:pt idx="7">
                  <c:v>2.5000000000000001E-2</c:v>
                </c:pt>
                <c:pt idx="8">
                  <c:v>0.01</c:v>
                </c:pt>
                <c:pt idx="9">
                  <c:v>2.5000000000000001E-2</c:v>
                </c:pt>
                <c:pt idx="10">
                  <c:v>0.01</c:v>
                </c:pt>
                <c:pt idx="11">
                  <c:v>0.02</c:v>
                </c:pt>
                <c:pt idx="12">
                  <c:v>0.01</c:v>
                </c:pt>
                <c:pt idx="13">
                  <c:v>2.5000000000000001E-2</c:v>
                </c:pt>
                <c:pt idx="14">
                  <c:v>0.02</c:v>
                </c:pt>
                <c:pt idx="15">
                  <c:v>2.8000000000000001E-2</c:v>
                </c:pt>
                <c:pt idx="16">
                  <c:v>0.04</c:v>
                </c:pt>
                <c:pt idx="17">
                  <c:v>0.11</c:v>
                </c:pt>
                <c:pt idx="18">
                  <c:v>3.5000000000000003E-2</c:v>
                </c:pt>
                <c:pt idx="19">
                  <c:v>3.5000000000000003E-2</c:v>
                </c:pt>
                <c:pt idx="20">
                  <c:v>3.5000000000000003E-2</c:v>
                </c:pt>
                <c:pt idx="21">
                  <c:v>2.5000000000000001E-2</c:v>
                </c:pt>
                <c:pt idx="22">
                  <c:v>3.5000000000000003E-2</c:v>
                </c:pt>
                <c:pt idx="23">
                  <c:v>2.5000000000000001E-2</c:v>
                </c:pt>
                <c:pt idx="24">
                  <c:v>0.09</c:v>
                </c:pt>
                <c:pt idx="25">
                  <c:v>3.5000000000000003E-2</c:v>
                </c:pt>
                <c:pt idx="26">
                  <c:v>0.02</c:v>
                </c:pt>
                <c:pt idx="27">
                  <c:v>2.5000000000000001E-2</c:v>
                </c:pt>
                <c:pt idx="28">
                  <c:v>0.19</c:v>
                </c:pt>
                <c:pt idx="29">
                  <c:v>2.5000000000000001E-2</c:v>
                </c:pt>
                <c:pt idx="30">
                  <c:v>3.5000000000000003E-2</c:v>
                </c:pt>
                <c:pt idx="31">
                  <c:v>2.5000000000000001E-2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D2-47DD-9B10-88407DE08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677454728"/>
        <c:axId val="677452432"/>
      </c:lineChart>
      <c:catAx>
        <c:axId val="6774547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Čas [</a:t>
                </a:r>
                <a:r>
                  <a:rPr lang="en-US"/>
                  <a:t>Rok</a:t>
                </a:r>
                <a:r>
                  <a:rPr lang="cs-CZ"/>
                  <a:t>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77452432"/>
        <c:crosses val="autoZero"/>
        <c:auto val="1"/>
        <c:lblAlgn val="ctr"/>
        <c:lblOffset val="100"/>
        <c:noMultiLvlLbl val="0"/>
      </c:catAx>
      <c:valAx>
        <c:axId val="67745243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NEL</a:t>
                </a:r>
                <a:r>
                  <a:rPr lang="cs-CZ"/>
                  <a:t> [mg/l]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77454728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NEL HG 1</a:t>
            </a:r>
            <a:r>
              <a:rPr lang="cs-CZ"/>
              <a:t>_interval_rozsahu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'Interval_NEL_HG 1,3'!$B$13</c:f>
              <c:strCache>
                <c:ptCount val="1"/>
                <c:pt idx="0">
                  <c:v>NEL [mg/l]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'Interval_NEL_HG 1,3'!$C$12:$AH$12</c:f>
              <c:numCache>
                <c:formatCode>General</c:formatCode>
                <c:ptCount val="32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2008</c:v>
                </c:pt>
                <c:pt idx="10">
                  <c:v>2009</c:v>
                </c:pt>
                <c:pt idx="12">
                  <c:v>2010</c:v>
                </c:pt>
                <c:pt idx="14">
                  <c:v>2011</c:v>
                </c:pt>
                <c:pt idx="16">
                  <c:v>2012</c:v>
                </c:pt>
                <c:pt idx="18">
                  <c:v>2013</c:v>
                </c:pt>
                <c:pt idx="20">
                  <c:v>2014</c:v>
                </c:pt>
                <c:pt idx="22">
                  <c:v>2015</c:v>
                </c:pt>
                <c:pt idx="24">
                  <c:v>2016</c:v>
                </c:pt>
                <c:pt idx="26">
                  <c:v>2017</c:v>
                </c:pt>
                <c:pt idx="28">
                  <c:v>2018</c:v>
                </c:pt>
                <c:pt idx="30">
                  <c:v>2019</c:v>
                </c:pt>
              </c:numCache>
            </c:numRef>
          </c:cat>
          <c:val>
            <c:numRef>
              <c:f>'Interval_NEL_HG 1,3'!$C$13:$AH$13</c:f>
              <c:numCache>
                <c:formatCode>General</c:formatCode>
                <c:ptCount val="32"/>
                <c:pt idx="0">
                  <c:v>0.02</c:v>
                </c:pt>
                <c:pt idx="1">
                  <c:v>0.02</c:v>
                </c:pt>
                <c:pt idx="2">
                  <c:v>2.5000000000000001E-2</c:v>
                </c:pt>
                <c:pt idx="3">
                  <c:v>0.02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2.5000000000000001E-2</c:v>
                </c:pt>
                <c:pt idx="7">
                  <c:v>2.5000000000000001E-2</c:v>
                </c:pt>
                <c:pt idx="8">
                  <c:v>0.02</c:v>
                </c:pt>
                <c:pt idx="9">
                  <c:v>2.5000000000000001E-2</c:v>
                </c:pt>
                <c:pt idx="10">
                  <c:v>0.01</c:v>
                </c:pt>
                <c:pt idx="11">
                  <c:v>0.02</c:v>
                </c:pt>
                <c:pt idx="12">
                  <c:v>0.28000000000000003</c:v>
                </c:pt>
                <c:pt idx="13">
                  <c:v>2.5000000000000001E-2</c:v>
                </c:pt>
                <c:pt idx="14">
                  <c:v>3.5000000000000003E-2</c:v>
                </c:pt>
                <c:pt idx="15">
                  <c:v>0.28000000000000003</c:v>
                </c:pt>
                <c:pt idx="16">
                  <c:v>3.5000000000000003E-2</c:v>
                </c:pt>
                <c:pt idx="17">
                  <c:v>0.11</c:v>
                </c:pt>
                <c:pt idx="18">
                  <c:v>0.02</c:v>
                </c:pt>
                <c:pt idx="19">
                  <c:v>3.5000000000000003E-2</c:v>
                </c:pt>
                <c:pt idx="20">
                  <c:v>2.5000000000000001E-2</c:v>
                </c:pt>
                <c:pt idx="21">
                  <c:v>0.09</c:v>
                </c:pt>
                <c:pt idx="22">
                  <c:v>3.5000000000000003E-2</c:v>
                </c:pt>
                <c:pt idx="23">
                  <c:v>2.5000000000000001E-2</c:v>
                </c:pt>
                <c:pt idx="24">
                  <c:v>0.02</c:v>
                </c:pt>
                <c:pt idx="25">
                  <c:v>3.5000000000000003E-2</c:v>
                </c:pt>
                <c:pt idx="26">
                  <c:v>0.06</c:v>
                </c:pt>
                <c:pt idx="27">
                  <c:v>2.5000000000000001E-2</c:v>
                </c:pt>
                <c:pt idx="28">
                  <c:v>2.5000000000000001E-2</c:v>
                </c:pt>
                <c:pt idx="29">
                  <c:v>2.5000000000000001E-2</c:v>
                </c:pt>
                <c:pt idx="30">
                  <c:v>2.5000000000000001E-2</c:v>
                </c:pt>
                <c:pt idx="31">
                  <c:v>2.5000000000000001E-2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70-4EC6-BC61-62AEFD0B9B64}"/>
            </c:ext>
          </c:extLst>
        </c:ser>
        <c:ser>
          <c:idx val="1"/>
          <c:order val="1"/>
          <c:tx>
            <c:strRef>
              <c:f>'Interval_NEL_HG 1,3'!$B$14</c:f>
              <c:strCache>
                <c:ptCount val="1"/>
                <c:pt idx="0">
                  <c:v>&lt;min.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'Interval_NEL_HG 1,3'!$C$12:$AH$12</c:f>
              <c:numCache>
                <c:formatCode>General</c:formatCode>
                <c:ptCount val="32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2008</c:v>
                </c:pt>
                <c:pt idx="10">
                  <c:v>2009</c:v>
                </c:pt>
                <c:pt idx="12">
                  <c:v>2010</c:v>
                </c:pt>
                <c:pt idx="14">
                  <c:v>2011</c:v>
                </c:pt>
                <c:pt idx="16">
                  <c:v>2012</c:v>
                </c:pt>
                <c:pt idx="18">
                  <c:v>2013</c:v>
                </c:pt>
                <c:pt idx="20">
                  <c:v>2014</c:v>
                </c:pt>
                <c:pt idx="22">
                  <c:v>2015</c:v>
                </c:pt>
                <c:pt idx="24">
                  <c:v>2016</c:v>
                </c:pt>
                <c:pt idx="26">
                  <c:v>2017</c:v>
                </c:pt>
                <c:pt idx="28">
                  <c:v>2018</c:v>
                </c:pt>
                <c:pt idx="30">
                  <c:v>2019</c:v>
                </c:pt>
              </c:numCache>
            </c:numRef>
          </c:cat>
          <c:val>
            <c:numRef>
              <c:f>'Interval_NEL_HG 1,3'!$C$14:$AH$14</c:f>
              <c:numCache>
                <c:formatCode>General</c:formatCode>
                <c:ptCount val="32"/>
                <c:pt idx="0">
                  <c:v>0.01</c:v>
                </c:pt>
                <c:pt idx="1">
                  <c:v>0.01</c:v>
                </c:pt>
                <c:pt idx="2">
                  <c:v>0.01</c:v>
                </c:pt>
                <c:pt idx="3">
                  <c:v>0.01</c:v>
                </c:pt>
                <c:pt idx="4">
                  <c:v>0.01</c:v>
                </c:pt>
                <c:pt idx="5">
                  <c:v>0.01</c:v>
                </c:pt>
                <c:pt idx="6">
                  <c:v>0.01</c:v>
                </c:pt>
                <c:pt idx="7">
                  <c:v>0.01</c:v>
                </c:pt>
                <c:pt idx="8">
                  <c:v>0.01</c:v>
                </c:pt>
                <c:pt idx="9">
                  <c:v>0.01</c:v>
                </c:pt>
                <c:pt idx="10">
                  <c:v>0.01</c:v>
                </c:pt>
                <c:pt idx="11">
                  <c:v>0.01</c:v>
                </c:pt>
                <c:pt idx="12">
                  <c:v>0.01</c:v>
                </c:pt>
                <c:pt idx="13">
                  <c:v>0.01</c:v>
                </c:pt>
                <c:pt idx="14">
                  <c:v>0.01</c:v>
                </c:pt>
                <c:pt idx="15">
                  <c:v>0.01</c:v>
                </c:pt>
                <c:pt idx="16">
                  <c:v>0.01</c:v>
                </c:pt>
                <c:pt idx="17">
                  <c:v>0.01</c:v>
                </c:pt>
                <c:pt idx="18">
                  <c:v>0.01</c:v>
                </c:pt>
                <c:pt idx="19">
                  <c:v>0.01</c:v>
                </c:pt>
                <c:pt idx="20">
                  <c:v>0.01</c:v>
                </c:pt>
                <c:pt idx="21">
                  <c:v>0.01</c:v>
                </c:pt>
                <c:pt idx="22">
                  <c:v>0.01</c:v>
                </c:pt>
                <c:pt idx="23">
                  <c:v>0.01</c:v>
                </c:pt>
                <c:pt idx="24">
                  <c:v>0.01</c:v>
                </c:pt>
                <c:pt idx="25">
                  <c:v>0.01</c:v>
                </c:pt>
                <c:pt idx="26">
                  <c:v>0.01</c:v>
                </c:pt>
                <c:pt idx="27">
                  <c:v>0.01</c:v>
                </c:pt>
                <c:pt idx="28">
                  <c:v>0.01</c:v>
                </c:pt>
                <c:pt idx="29">
                  <c:v>0.01</c:v>
                </c:pt>
                <c:pt idx="30">
                  <c:v>0.01</c:v>
                </c:pt>
                <c:pt idx="31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70-4EC6-BC61-62AEFD0B9B64}"/>
            </c:ext>
          </c:extLst>
        </c:ser>
        <c:ser>
          <c:idx val="2"/>
          <c:order val="2"/>
          <c:tx>
            <c:strRef>
              <c:f>'Interval_NEL_HG 1,3'!$B$15</c:f>
              <c:strCache>
                <c:ptCount val="1"/>
                <c:pt idx="0">
                  <c:v>max.&gt;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'Interval_NEL_HG 1,3'!$C$12:$AH$12</c:f>
              <c:numCache>
                <c:formatCode>General</c:formatCode>
                <c:ptCount val="32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2008</c:v>
                </c:pt>
                <c:pt idx="10">
                  <c:v>2009</c:v>
                </c:pt>
                <c:pt idx="12">
                  <c:v>2010</c:v>
                </c:pt>
                <c:pt idx="14">
                  <c:v>2011</c:v>
                </c:pt>
                <c:pt idx="16">
                  <c:v>2012</c:v>
                </c:pt>
                <c:pt idx="18">
                  <c:v>2013</c:v>
                </c:pt>
                <c:pt idx="20">
                  <c:v>2014</c:v>
                </c:pt>
                <c:pt idx="22">
                  <c:v>2015</c:v>
                </c:pt>
                <c:pt idx="24">
                  <c:v>2016</c:v>
                </c:pt>
                <c:pt idx="26">
                  <c:v>2017</c:v>
                </c:pt>
                <c:pt idx="28">
                  <c:v>2018</c:v>
                </c:pt>
                <c:pt idx="30">
                  <c:v>2019</c:v>
                </c:pt>
              </c:numCache>
            </c:numRef>
          </c:cat>
          <c:val>
            <c:numRef>
              <c:f>'Interval_NEL_HG 1,3'!$C$15:$AH$15</c:f>
              <c:numCache>
                <c:formatCode>General</c:formatCode>
                <c:ptCount val="32"/>
                <c:pt idx="0">
                  <c:v>0.28000000000000003</c:v>
                </c:pt>
                <c:pt idx="1">
                  <c:v>0.28000000000000003</c:v>
                </c:pt>
                <c:pt idx="2">
                  <c:v>0.28000000000000003</c:v>
                </c:pt>
                <c:pt idx="3">
                  <c:v>0.28000000000000003</c:v>
                </c:pt>
                <c:pt idx="4">
                  <c:v>0.28000000000000003</c:v>
                </c:pt>
                <c:pt idx="5">
                  <c:v>0.28000000000000003</c:v>
                </c:pt>
                <c:pt idx="6">
                  <c:v>0.28000000000000003</c:v>
                </c:pt>
                <c:pt idx="7">
                  <c:v>0.28000000000000003</c:v>
                </c:pt>
                <c:pt idx="8">
                  <c:v>0.28000000000000003</c:v>
                </c:pt>
                <c:pt idx="9">
                  <c:v>0.28000000000000003</c:v>
                </c:pt>
                <c:pt idx="10">
                  <c:v>0.28000000000000003</c:v>
                </c:pt>
                <c:pt idx="11">
                  <c:v>0.28000000000000003</c:v>
                </c:pt>
                <c:pt idx="12">
                  <c:v>0.28000000000000003</c:v>
                </c:pt>
                <c:pt idx="13">
                  <c:v>0.28000000000000003</c:v>
                </c:pt>
                <c:pt idx="14">
                  <c:v>0.28000000000000003</c:v>
                </c:pt>
                <c:pt idx="15">
                  <c:v>0.28000000000000003</c:v>
                </c:pt>
                <c:pt idx="16">
                  <c:v>0.28000000000000003</c:v>
                </c:pt>
                <c:pt idx="17">
                  <c:v>0.28000000000000003</c:v>
                </c:pt>
                <c:pt idx="18">
                  <c:v>0.28000000000000003</c:v>
                </c:pt>
                <c:pt idx="19">
                  <c:v>0.28000000000000003</c:v>
                </c:pt>
                <c:pt idx="20">
                  <c:v>0.28000000000000003</c:v>
                </c:pt>
                <c:pt idx="21">
                  <c:v>0.28000000000000003</c:v>
                </c:pt>
                <c:pt idx="22">
                  <c:v>0.28000000000000003</c:v>
                </c:pt>
                <c:pt idx="23">
                  <c:v>0.28000000000000003</c:v>
                </c:pt>
                <c:pt idx="24">
                  <c:v>0.28000000000000003</c:v>
                </c:pt>
                <c:pt idx="25">
                  <c:v>0.28000000000000003</c:v>
                </c:pt>
                <c:pt idx="26">
                  <c:v>0.28000000000000003</c:v>
                </c:pt>
                <c:pt idx="27">
                  <c:v>0.28000000000000003</c:v>
                </c:pt>
                <c:pt idx="28">
                  <c:v>0.28000000000000003</c:v>
                </c:pt>
                <c:pt idx="29">
                  <c:v>0.28000000000000003</c:v>
                </c:pt>
                <c:pt idx="30">
                  <c:v>0.28000000000000003</c:v>
                </c:pt>
                <c:pt idx="31">
                  <c:v>0.28000000000000003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70-4EC6-BC61-62AEFD0B9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2454504"/>
        <c:axId val="542452536"/>
      </c:lineChart>
      <c:catAx>
        <c:axId val="5424545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 ČAS [</a:t>
                </a:r>
                <a:r>
                  <a:rPr lang="en-US"/>
                  <a:t>ROK</a:t>
                </a:r>
                <a:r>
                  <a:rPr lang="cs-CZ"/>
                  <a:t>]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42452536"/>
        <c:crosses val="autoZero"/>
        <c:auto val="1"/>
        <c:lblAlgn val="ctr"/>
        <c:lblOffset val="100"/>
        <c:noMultiLvlLbl val="0"/>
      </c:catAx>
      <c:valAx>
        <c:axId val="542452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NEL</a:t>
                </a:r>
                <a:r>
                  <a:rPr lang="cs-CZ" baseline="0"/>
                  <a:t> [mg/l]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42454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NEL HG </a:t>
            </a:r>
            <a:r>
              <a:rPr lang="cs-CZ" sz="1400" b="0" i="0" baseline="0">
                <a:effectLst/>
              </a:rPr>
              <a:t>3_interval_rozsahu</a:t>
            </a:r>
            <a:endParaRPr lang="cs-CZ" sz="14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'Interval_NEL_HG 1,3'!$B$41</c:f>
              <c:strCache>
                <c:ptCount val="1"/>
                <c:pt idx="0">
                  <c:v>NEL [mg/l]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'Interval_NEL_HG 1,3'!$C$40:$AH$40</c:f>
              <c:numCache>
                <c:formatCode>General</c:formatCode>
                <c:ptCount val="32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2008</c:v>
                </c:pt>
                <c:pt idx="10">
                  <c:v>2009</c:v>
                </c:pt>
                <c:pt idx="12">
                  <c:v>2010</c:v>
                </c:pt>
                <c:pt idx="14">
                  <c:v>2011</c:v>
                </c:pt>
                <c:pt idx="16">
                  <c:v>2012</c:v>
                </c:pt>
                <c:pt idx="18">
                  <c:v>2013</c:v>
                </c:pt>
                <c:pt idx="20">
                  <c:v>2014</c:v>
                </c:pt>
                <c:pt idx="22">
                  <c:v>2015</c:v>
                </c:pt>
                <c:pt idx="24">
                  <c:v>2016</c:v>
                </c:pt>
                <c:pt idx="26">
                  <c:v>2017</c:v>
                </c:pt>
                <c:pt idx="28">
                  <c:v>2018</c:v>
                </c:pt>
                <c:pt idx="30">
                  <c:v>2019</c:v>
                </c:pt>
              </c:numCache>
            </c:numRef>
          </c:cat>
          <c:val>
            <c:numRef>
              <c:f>'Interval_NEL_HG 1,3'!$C$41:$AH$41</c:f>
              <c:numCache>
                <c:formatCode>General</c:formatCode>
                <c:ptCount val="32"/>
                <c:pt idx="0">
                  <c:v>0.02</c:v>
                </c:pt>
                <c:pt idx="1">
                  <c:v>0.02</c:v>
                </c:pt>
                <c:pt idx="2">
                  <c:v>0.01</c:v>
                </c:pt>
                <c:pt idx="3">
                  <c:v>0.02</c:v>
                </c:pt>
                <c:pt idx="4">
                  <c:v>0.01</c:v>
                </c:pt>
                <c:pt idx="5">
                  <c:v>2.5000000000000001E-2</c:v>
                </c:pt>
                <c:pt idx="6">
                  <c:v>0.02</c:v>
                </c:pt>
                <c:pt idx="7">
                  <c:v>2.5000000000000001E-2</c:v>
                </c:pt>
                <c:pt idx="8">
                  <c:v>0.01</c:v>
                </c:pt>
                <c:pt idx="9">
                  <c:v>2.5000000000000001E-2</c:v>
                </c:pt>
                <c:pt idx="10">
                  <c:v>0.01</c:v>
                </c:pt>
                <c:pt idx="11">
                  <c:v>0.02</c:v>
                </c:pt>
                <c:pt idx="12">
                  <c:v>0.01</c:v>
                </c:pt>
                <c:pt idx="13">
                  <c:v>2.5000000000000001E-2</c:v>
                </c:pt>
                <c:pt idx="14">
                  <c:v>0.02</c:v>
                </c:pt>
                <c:pt idx="15">
                  <c:v>2.8000000000000001E-2</c:v>
                </c:pt>
                <c:pt idx="16">
                  <c:v>0.04</c:v>
                </c:pt>
                <c:pt idx="17">
                  <c:v>0.11</c:v>
                </c:pt>
                <c:pt idx="18">
                  <c:v>3.5000000000000003E-2</c:v>
                </c:pt>
                <c:pt idx="19">
                  <c:v>3.5000000000000003E-2</c:v>
                </c:pt>
                <c:pt idx="20">
                  <c:v>3.5000000000000003E-2</c:v>
                </c:pt>
                <c:pt idx="21">
                  <c:v>2.5000000000000001E-2</c:v>
                </c:pt>
                <c:pt idx="22">
                  <c:v>3.5000000000000003E-2</c:v>
                </c:pt>
                <c:pt idx="23">
                  <c:v>2.5000000000000001E-2</c:v>
                </c:pt>
                <c:pt idx="24">
                  <c:v>0.09</c:v>
                </c:pt>
                <c:pt idx="25">
                  <c:v>3.5000000000000003E-2</c:v>
                </c:pt>
                <c:pt idx="26">
                  <c:v>0.02</c:v>
                </c:pt>
                <c:pt idx="27">
                  <c:v>2.5000000000000001E-2</c:v>
                </c:pt>
                <c:pt idx="28">
                  <c:v>0.19</c:v>
                </c:pt>
                <c:pt idx="29">
                  <c:v>2.5000000000000001E-2</c:v>
                </c:pt>
                <c:pt idx="30">
                  <c:v>3.5000000000000003E-2</c:v>
                </c:pt>
                <c:pt idx="31">
                  <c:v>2.5000000000000001E-2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08-42D3-8E04-6204350E16DC}"/>
            </c:ext>
          </c:extLst>
        </c:ser>
        <c:ser>
          <c:idx val="1"/>
          <c:order val="1"/>
          <c:tx>
            <c:strRef>
              <c:f>'Interval_NEL_HG 1,3'!$B$42</c:f>
              <c:strCache>
                <c:ptCount val="1"/>
                <c:pt idx="0">
                  <c:v>&lt;min.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'Interval_NEL_HG 1,3'!$C$40:$AH$40</c:f>
              <c:numCache>
                <c:formatCode>General</c:formatCode>
                <c:ptCount val="32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2008</c:v>
                </c:pt>
                <c:pt idx="10">
                  <c:v>2009</c:v>
                </c:pt>
                <c:pt idx="12">
                  <c:v>2010</c:v>
                </c:pt>
                <c:pt idx="14">
                  <c:v>2011</c:v>
                </c:pt>
                <c:pt idx="16">
                  <c:v>2012</c:v>
                </c:pt>
                <c:pt idx="18">
                  <c:v>2013</c:v>
                </c:pt>
                <c:pt idx="20">
                  <c:v>2014</c:v>
                </c:pt>
                <c:pt idx="22">
                  <c:v>2015</c:v>
                </c:pt>
                <c:pt idx="24">
                  <c:v>2016</c:v>
                </c:pt>
                <c:pt idx="26">
                  <c:v>2017</c:v>
                </c:pt>
                <c:pt idx="28">
                  <c:v>2018</c:v>
                </c:pt>
                <c:pt idx="30">
                  <c:v>2019</c:v>
                </c:pt>
              </c:numCache>
            </c:numRef>
          </c:cat>
          <c:val>
            <c:numRef>
              <c:f>'Interval_NEL_HG 1,3'!$C$42:$AH$42</c:f>
              <c:numCache>
                <c:formatCode>General</c:formatCode>
                <c:ptCount val="32"/>
                <c:pt idx="0">
                  <c:v>0.01</c:v>
                </c:pt>
                <c:pt idx="1">
                  <c:v>0.01</c:v>
                </c:pt>
                <c:pt idx="2">
                  <c:v>0.01</c:v>
                </c:pt>
                <c:pt idx="3">
                  <c:v>0.01</c:v>
                </c:pt>
                <c:pt idx="4">
                  <c:v>0.01</c:v>
                </c:pt>
                <c:pt idx="5">
                  <c:v>0.01</c:v>
                </c:pt>
                <c:pt idx="6">
                  <c:v>0.01</c:v>
                </c:pt>
                <c:pt idx="7">
                  <c:v>0.01</c:v>
                </c:pt>
                <c:pt idx="8">
                  <c:v>0.01</c:v>
                </c:pt>
                <c:pt idx="9">
                  <c:v>0.01</c:v>
                </c:pt>
                <c:pt idx="10">
                  <c:v>0.01</c:v>
                </c:pt>
                <c:pt idx="11">
                  <c:v>0.01</c:v>
                </c:pt>
                <c:pt idx="12">
                  <c:v>0.01</c:v>
                </c:pt>
                <c:pt idx="13">
                  <c:v>0.01</c:v>
                </c:pt>
                <c:pt idx="14">
                  <c:v>0.01</c:v>
                </c:pt>
                <c:pt idx="15">
                  <c:v>0.01</c:v>
                </c:pt>
                <c:pt idx="16">
                  <c:v>0.01</c:v>
                </c:pt>
                <c:pt idx="17">
                  <c:v>0.01</c:v>
                </c:pt>
                <c:pt idx="18">
                  <c:v>0.01</c:v>
                </c:pt>
                <c:pt idx="19">
                  <c:v>0.01</c:v>
                </c:pt>
                <c:pt idx="20">
                  <c:v>0.01</c:v>
                </c:pt>
                <c:pt idx="21">
                  <c:v>0.01</c:v>
                </c:pt>
                <c:pt idx="22">
                  <c:v>0.01</c:v>
                </c:pt>
                <c:pt idx="23">
                  <c:v>0.01</c:v>
                </c:pt>
                <c:pt idx="24">
                  <c:v>0.01</c:v>
                </c:pt>
                <c:pt idx="25">
                  <c:v>0.01</c:v>
                </c:pt>
                <c:pt idx="26">
                  <c:v>0.01</c:v>
                </c:pt>
                <c:pt idx="27">
                  <c:v>0.01</c:v>
                </c:pt>
                <c:pt idx="28">
                  <c:v>0.01</c:v>
                </c:pt>
                <c:pt idx="29">
                  <c:v>0.01</c:v>
                </c:pt>
                <c:pt idx="30">
                  <c:v>0.01</c:v>
                </c:pt>
                <c:pt idx="31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08-42D3-8E04-6204350E16DC}"/>
            </c:ext>
          </c:extLst>
        </c:ser>
        <c:ser>
          <c:idx val="2"/>
          <c:order val="2"/>
          <c:tx>
            <c:strRef>
              <c:f>'Interval_NEL_HG 1,3'!$B$43</c:f>
              <c:strCache>
                <c:ptCount val="1"/>
                <c:pt idx="0">
                  <c:v>max.&gt;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'Interval_NEL_HG 1,3'!$C$40:$AH$40</c:f>
              <c:numCache>
                <c:formatCode>General</c:formatCode>
                <c:ptCount val="32"/>
                <c:pt idx="0">
                  <c:v>2004</c:v>
                </c:pt>
                <c:pt idx="2">
                  <c:v>2005</c:v>
                </c:pt>
                <c:pt idx="4">
                  <c:v>2006</c:v>
                </c:pt>
                <c:pt idx="6">
                  <c:v>2007</c:v>
                </c:pt>
                <c:pt idx="8">
                  <c:v>2008</c:v>
                </c:pt>
                <c:pt idx="10">
                  <c:v>2009</c:v>
                </c:pt>
                <c:pt idx="12">
                  <c:v>2010</c:v>
                </c:pt>
                <c:pt idx="14">
                  <c:v>2011</c:v>
                </c:pt>
                <c:pt idx="16">
                  <c:v>2012</c:v>
                </c:pt>
                <c:pt idx="18">
                  <c:v>2013</c:v>
                </c:pt>
                <c:pt idx="20">
                  <c:v>2014</c:v>
                </c:pt>
                <c:pt idx="22">
                  <c:v>2015</c:v>
                </c:pt>
                <c:pt idx="24">
                  <c:v>2016</c:v>
                </c:pt>
                <c:pt idx="26">
                  <c:v>2017</c:v>
                </c:pt>
                <c:pt idx="28">
                  <c:v>2018</c:v>
                </c:pt>
                <c:pt idx="30">
                  <c:v>2019</c:v>
                </c:pt>
              </c:numCache>
            </c:numRef>
          </c:cat>
          <c:val>
            <c:numRef>
              <c:f>'Interval_NEL_HG 1,3'!$C$43:$AH$43</c:f>
              <c:numCache>
                <c:formatCode>General</c:formatCode>
                <c:ptCount val="32"/>
                <c:pt idx="0">
                  <c:v>0.19</c:v>
                </c:pt>
                <c:pt idx="1">
                  <c:v>0.19</c:v>
                </c:pt>
                <c:pt idx="2">
                  <c:v>0.19</c:v>
                </c:pt>
                <c:pt idx="3">
                  <c:v>0.19</c:v>
                </c:pt>
                <c:pt idx="4">
                  <c:v>0.19</c:v>
                </c:pt>
                <c:pt idx="5">
                  <c:v>0.19</c:v>
                </c:pt>
                <c:pt idx="6">
                  <c:v>0.19</c:v>
                </c:pt>
                <c:pt idx="7">
                  <c:v>0.19</c:v>
                </c:pt>
                <c:pt idx="8">
                  <c:v>0.19</c:v>
                </c:pt>
                <c:pt idx="9">
                  <c:v>0.19</c:v>
                </c:pt>
                <c:pt idx="10">
                  <c:v>0.19</c:v>
                </c:pt>
                <c:pt idx="11">
                  <c:v>0.19</c:v>
                </c:pt>
                <c:pt idx="12">
                  <c:v>0.19</c:v>
                </c:pt>
                <c:pt idx="13">
                  <c:v>0.19</c:v>
                </c:pt>
                <c:pt idx="14">
                  <c:v>0.19</c:v>
                </c:pt>
                <c:pt idx="15">
                  <c:v>0.19</c:v>
                </c:pt>
                <c:pt idx="16">
                  <c:v>0.19</c:v>
                </c:pt>
                <c:pt idx="17">
                  <c:v>0.19</c:v>
                </c:pt>
                <c:pt idx="18">
                  <c:v>0.19</c:v>
                </c:pt>
                <c:pt idx="19">
                  <c:v>0.19</c:v>
                </c:pt>
                <c:pt idx="20">
                  <c:v>0.19</c:v>
                </c:pt>
                <c:pt idx="21">
                  <c:v>0.19</c:v>
                </c:pt>
                <c:pt idx="22">
                  <c:v>0.19</c:v>
                </c:pt>
                <c:pt idx="23">
                  <c:v>0.19</c:v>
                </c:pt>
                <c:pt idx="24">
                  <c:v>0.19</c:v>
                </c:pt>
                <c:pt idx="25">
                  <c:v>0.19</c:v>
                </c:pt>
                <c:pt idx="26">
                  <c:v>0.19</c:v>
                </c:pt>
                <c:pt idx="27">
                  <c:v>0.19</c:v>
                </c:pt>
                <c:pt idx="28">
                  <c:v>0.19</c:v>
                </c:pt>
                <c:pt idx="29">
                  <c:v>0.19</c:v>
                </c:pt>
                <c:pt idx="30">
                  <c:v>0.19</c:v>
                </c:pt>
                <c:pt idx="31">
                  <c:v>0.19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08-42D3-8E04-6204350E1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0748440"/>
        <c:axId val="600743520"/>
      </c:lineChart>
      <c:catAx>
        <c:axId val="6007484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Čas [Rok]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00743520"/>
        <c:crosses val="autoZero"/>
        <c:auto val="1"/>
        <c:lblAlgn val="ctr"/>
        <c:lblOffset val="100"/>
        <c:noMultiLvlLbl val="0"/>
      </c:catAx>
      <c:valAx>
        <c:axId val="600743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NEL [mg/l]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00748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400" b="0" i="0" baseline="0">
                <a:effectLst/>
              </a:rPr>
              <a:t>PCB</a:t>
            </a:r>
            <a:r>
              <a:rPr lang="en-US" sz="1400" b="0" i="0" baseline="0">
                <a:effectLst/>
              </a:rPr>
              <a:t> HG </a:t>
            </a:r>
            <a:r>
              <a:rPr lang="cs-CZ" sz="1400" b="0" i="0" baseline="0">
                <a:effectLst/>
              </a:rPr>
              <a:t>3_interval_rozsahu</a:t>
            </a:r>
            <a:endParaRPr lang="cs-CZ" sz="14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'Interval_PCB_HG 1,3'!$B$5</c:f>
              <c:strCache>
                <c:ptCount val="1"/>
                <c:pt idx="0">
                  <c:v>PCB [µ/l]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'Interval_PCB_HG 1,3'!$C$4:$AH$4</c:f>
              <c:numCache>
                <c:formatCode>General</c:formatCode>
                <c:ptCount val="31"/>
                <c:pt idx="0">
                  <c:v>2004</c:v>
                </c:pt>
                <c:pt idx="1">
                  <c:v>2005</c:v>
                </c:pt>
                <c:pt idx="3">
                  <c:v>2006</c:v>
                </c:pt>
                <c:pt idx="5">
                  <c:v>2007</c:v>
                </c:pt>
                <c:pt idx="7">
                  <c:v>2008</c:v>
                </c:pt>
                <c:pt idx="9">
                  <c:v>2009</c:v>
                </c:pt>
                <c:pt idx="11">
                  <c:v>2010</c:v>
                </c:pt>
                <c:pt idx="13">
                  <c:v>2011</c:v>
                </c:pt>
                <c:pt idx="15">
                  <c:v>2012</c:v>
                </c:pt>
                <c:pt idx="17">
                  <c:v>2013</c:v>
                </c:pt>
                <c:pt idx="19">
                  <c:v>2014</c:v>
                </c:pt>
                <c:pt idx="21">
                  <c:v>2015</c:v>
                </c:pt>
                <c:pt idx="23">
                  <c:v>2016</c:v>
                </c:pt>
                <c:pt idx="25">
                  <c:v>2017</c:v>
                </c:pt>
                <c:pt idx="27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'Interval_PCB_HG 1,3'!$C$5:$AH$5</c:f>
              <c:numCache>
                <c:formatCode>General</c:formatCode>
                <c:ptCount val="31"/>
                <c:pt idx="0">
                  <c:v>2.5000000000000001E-2</c:v>
                </c:pt>
                <c:pt idx="1">
                  <c:v>8.0000000000000002E-3</c:v>
                </c:pt>
                <c:pt idx="2">
                  <c:v>3.7999999999999999E-2</c:v>
                </c:pt>
                <c:pt idx="3">
                  <c:v>4.4999999999999998E-2</c:v>
                </c:pt>
                <c:pt idx="4">
                  <c:v>8.0000000000000002E-3</c:v>
                </c:pt>
                <c:pt idx="5">
                  <c:v>1.4999999999999999E-2</c:v>
                </c:pt>
                <c:pt idx="6">
                  <c:v>0.06</c:v>
                </c:pt>
                <c:pt idx="7">
                  <c:v>2.5000000000000001E-2</c:v>
                </c:pt>
                <c:pt idx="8">
                  <c:v>2.5000000000000001E-2</c:v>
                </c:pt>
                <c:pt idx="9">
                  <c:v>2.5000000000000001E-2</c:v>
                </c:pt>
                <c:pt idx="10">
                  <c:v>2.5000000000000001E-2</c:v>
                </c:pt>
                <c:pt idx="11">
                  <c:v>2.5000000000000001E-2</c:v>
                </c:pt>
                <c:pt idx="12">
                  <c:v>2.5000000000000001E-2</c:v>
                </c:pt>
                <c:pt idx="13">
                  <c:v>4.0000000000000001E-3</c:v>
                </c:pt>
                <c:pt idx="14">
                  <c:v>8.0000000000000002E-3</c:v>
                </c:pt>
                <c:pt idx="15">
                  <c:v>1.1299999999999999E-2</c:v>
                </c:pt>
                <c:pt idx="16">
                  <c:v>3.0000000000000001E-3</c:v>
                </c:pt>
                <c:pt idx="17">
                  <c:v>2.5000000000000001E-2</c:v>
                </c:pt>
                <c:pt idx="18">
                  <c:v>2.3999999999999998E-3</c:v>
                </c:pt>
                <c:pt idx="19">
                  <c:v>2.5000000000000001E-2</c:v>
                </c:pt>
                <c:pt idx="20">
                  <c:v>1E-3</c:v>
                </c:pt>
                <c:pt idx="21">
                  <c:v>2.7E-2</c:v>
                </c:pt>
                <c:pt idx="22">
                  <c:v>1.5E-3</c:v>
                </c:pt>
                <c:pt idx="23">
                  <c:v>4.2999999999999997E-2</c:v>
                </c:pt>
                <c:pt idx="24">
                  <c:v>2E-3</c:v>
                </c:pt>
                <c:pt idx="25">
                  <c:v>2.5000000000000001E-2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F1-47CC-B353-24272F5D1FEB}"/>
            </c:ext>
          </c:extLst>
        </c:ser>
        <c:ser>
          <c:idx val="1"/>
          <c:order val="1"/>
          <c:tx>
            <c:strRef>
              <c:f>'Interval_PCB_HG 1,3'!$B$6</c:f>
              <c:strCache>
                <c:ptCount val="1"/>
                <c:pt idx="0">
                  <c:v>&lt;min.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'Interval_PCB_HG 1,3'!$C$4:$AH$4</c:f>
              <c:numCache>
                <c:formatCode>General</c:formatCode>
                <c:ptCount val="31"/>
                <c:pt idx="0">
                  <c:v>2004</c:v>
                </c:pt>
                <c:pt idx="1">
                  <c:v>2005</c:v>
                </c:pt>
                <c:pt idx="3">
                  <c:v>2006</c:v>
                </c:pt>
                <c:pt idx="5">
                  <c:v>2007</c:v>
                </c:pt>
                <c:pt idx="7">
                  <c:v>2008</c:v>
                </c:pt>
                <c:pt idx="9">
                  <c:v>2009</c:v>
                </c:pt>
                <c:pt idx="11">
                  <c:v>2010</c:v>
                </c:pt>
                <c:pt idx="13">
                  <c:v>2011</c:v>
                </c:pt>
                <c:pt idx="15">
                  <c:v>2012</c:v>
                </c:pt>
                <c:pt idx="17">
                  <c:v>2013</c:v>
                </c:pt>
                <c:pt idx="19">
                  <c:v>2014</c:v>
                </c:pt>
                <c:pt idx="21">
                  <c:v>2015</c:v>
                </c:pt>
                <c:pt idx="23">
                  <c:v>2016</c:v>
                </c:pt>
                <c:pt idx="25">
                  <c:v>2017</c:v>
                </c:pt>
                <c:pt idx="27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'Interval_PCB_HG 1,3'!$C$6:$AH$6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F1-47CC-B353-24272F5D1FEB}"/>
            </c:ext>
          </c:extLst>
        </c:ser>
        <c:ser>
          <c:idx val="2"/>
          <c:order val="2"/>
          <c:tx>
            <c:strRef>
              <c:f>'Interval_PCB_HG 1,3'!$B$7</c:f>
              <c:strCache>
                <c:ptCount val="1"/>
                <c:pt idx="0">
                  <c:v>max.&gt;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'Interval_PCB_HG 1,3'!$C$4:$AH$4</c:f>
              <c:numCache>
                <c:formatCode>General</c:formatCode>
                <c:ptCount val="31"/>
                <c:pt idx="0">
                  <c:v>2004</c:v>
                </c:pt>
                <c:pt idx="1">
                  <c:v>2005</c:v>
                </c:pt>
                <c:pt idx="3">
                  <c:v>2006</c:v>
                </c:pt>
                <c:pt idx="5">
                  <c:v>2007</c:v>
                </c:pt>
                <c:pt idx="7">
                  <c:v>2008</c:v>
                </c:pt>
                <c:pt idx="9">
                  <c:v>2009</c:v>
                </c:pt>
                <c:pt idx="11">
                  <c:v>2010</c:v>
                </c:pt>
                <c:pt idx="13">
                  <c:v>2011</c:v>
                </c:pt>
                <c:pt idx="15">
                  <c:v>2012</c:v>
                </c:pt>
                <c:pt idx="17">
                  <c:v>2013</c:v>
                </c:pt>
                <c:pt idx="19">
                  <c:v>2014</c:v>
                </c:pt>
                <c:pt idx="21">
                  <c:v>2015</c:v>
                </c:pt>
                <c:pt idx="23">
                  <c:v>2016</c:v>
                </c:pt>
                <c:pt idx="25">
                  <c:v>2017</c:v>
                </c:pt>
                <c:pt idx="27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'Interval_PCB_HG 1,3'!$C$7:$AH$7</c:f>
              <c:numCache>
                <c:formatCode>General</c:formatCode>
                <c:ptCount val="31"/>
                <c:pt idx="0">
                  <c:v>0.06</c:v>
                </c:pt>
                <c:pt idx="1">
                  <c:v>0.06</c:v>
                </c:pt>
                <c:pt idx="2">
                  <c:v>0.06</c:v>
                </c:pt>
                <c:pt idx="3">
                  <c:v>0.06</c:v>
                </c:pt>
                <c:pt idx="4">
                  <c:v>0.06</c:v>
                </c:pt>
                <c:pt idx="5">
                  <c:v>0.06</c:v>
                </c:pt>
                <c:pt idx="6">
                  <c:v>0.06</c:v>
                </c:pt>
                <c:pt idx="7">
                  <c:v>0.06</c:v>
                </c:pt>
                <c:pt idx="8">
                  <c:v>0.06</c:v>
                </c:pt>
                <c:pt idx="9">
                  <c:v>0.06</c:v>
                </c:pt>
                <c:pt idx="10">
                  <c:v>0.06</c:v>
                </c:pt>
                <c:pt idx="11">
                  <c:v>0.06</c:v>
                </c:pt>
                <c:pt idx="12">
                  <c:v>0.06</c:v>
                </c:pt>
                <c:pt idx="13">
                  <c:v>0.06</c:v>
                </c:pt>
                <c:pt idx="14">
                  <c:v>0.06</c:v>
                </c:pt>
                <c:pt idx="15">
                  <c:v>0.06</c:v>
                </c:pt>
                <c:pt idx="16">
                  <c:v>0.06</c:v>
                </c:pt>
                <c:pt idx="17">
                  <c:v>0.06</c:v>
                </c:pt>
                <c:pt idx="18">
                  <c:v>0.06</c:v>
                </c:pt>
                <c:pt idx="19">
                  <c:v>0.06</c:v>
                </c:pt>
                <c:pt idx="20">
                  <c:v>0.06</c:v>
                </c:pt>
                <c:pt idx="21">
                  <c:v>0.06</c:v>
                </c:pt>
                <c:pt idx="22">
                  <c:v>0.06</c:v>
                </c:pt>
                <c:pt idx="23">
                  <c:v>0.06</c:v>
                </c:pt>
                <c:pt idx="24">
                  <c:v>0.06</c:v>
                </c:pt>
                <c:pt idx="25">
                  <c:v>0.06</c:v>
                </c:pt>
                <c:pt idx="26">
                  <c:v>0.06</c:v>
                </c:pt>
                <c:pt idx="27">
                  <c:v>0.06</c:v>
                </c:pt>
                <c:pt idx="28">
                  <c:v>0.06</c:v>
                </c:pt>
                <c:pt idx="29">
                  <c:v>0.06</c:v>
                </c:pt>
                <c:pt idx="30">
                  <c:v>0.06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F1-47CC-B353-24272F5D1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2429576"/>
        <c:axId val="542433184"/>
      </c:lineChart>
      <c:catAx>
        <c:axId val="5424295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Čas [Rok]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42433184"/>
        <c:crosses val="autoZero"/>
        <c:auto val="1"/>
        <c:lblAlgn val="ctr"/>
        <c:lblOffset val="100"/>
        <c:noMultiLvlLbl val="0"/>
      </c:catAx>
      <c:valAx>
        <c:axId val="54243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PCB [µg/l]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42429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Grafy!$C$48</c:f>
              <c:strCache>
                <c:ptCount val="1"/>
                <c:pt idx="0">
                  <c:v>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Grafy!$B$49:$B$65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Ø</c:v>
                </c:pt>
              </c:strCache>
            </c:strRef>
          </c:cat>
          <c:val>
            <c:numRef>
              <c:f>Grafy!$C$49:$C$65</c:f>
              <c:numCache>
                <c:formatCode>General</c:formatCode>
                <c:ptCount val="17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59-422D-847D-E91E25795E8B}"/>
            </c:ext>
          </c:extLst>
        </c:ser>
        <c:ser>
          <c:idx val="1"/>
          <c:order val="1"/>
          <c:tx>
            <c:strRef>
              <c:f>Grafy!$D$48</c:f>
              <c:strCache>
                <c:ptCount val="1"/>
                <c:pt idx="0">
                  <c:v>B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Grafy!$B$49:$B$65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Ø</c:v>
                </c:pt>
              </c:strCache>
            </c:strRef>
          </c:cat>
          <c:val>
            <c:numRef>
              <c:f>Grafy!$D$49:$D$65</c:f>
              <c:numCache>
                <c:formatCode>General</c:formatCode>
                <c:ptCount val="17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59-422D-847D-E91E25795E8B}"/>
            </c:ext>
          </c:extLst>
        </c:ser>
        <c:ser>
          <c:idx val="2"/>
          <c:order val="2"/>
          <c:tx>
            <c:strRef>
              <c:f>Grafy!$E$48</c:f>
              <c:strCache>
                <c:ptCount val="1"/>
                <c:pt idx="0">
                  <c:v>I.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forward val="2"/>
            <c:dispRSqr val="0"/>
            <c:dispEq val="0"/>
          </c:trendline>
          <c:cat>
            <c:strRef>
              <c:f>Grafy!$B$49:$B$65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Ø</c:v>
                </c:pt>
              </c:strCache>
            </c:strRef>
          </c:cat>
          <c:val>
            <c:numRef>
              <c:f>Grafy!$E$49:$E$65</c:f>
              <c:numCache>
                <c:formatCode>General</c:formatCode>
                <c:ptCount val="17"/>
                <c:pt idx="0">
                  <c:v>0.02</c:v>
                </c:pt>
                <c:pt idx="1">
                  <c:v>0.01</c:v>
                </c:pt>
                <c:pt idx="2">
                  <c:v>0.01</c:v>
                </c:pt>
                <c:pt idx="3">
                  <c:v>0.02</c:v>
                </c:pt>
                <c:pt idx="4">
                  <c:v>0.01</c:v>
                </c:pt>
                <c:pt idx="5">
                  <c:v>0.01</c:v>
                </c:pt>
                <c:pt idx="6">
                  <c:v>0.01</c:v>
                </c:pt>
                <c:pt idx="7">
                  <c:v>0.02</c:v>
                </c:pt>
                <c:pt idx="8">
                  <c:v>0.04</c:v>
                </c:pt>
                <c:pt idx="9">
                  <c:v>3.5000000000000003E-2</c:v>
                </c:pt>
                <c:pt idx="10">
                  <c:v>3.5000000000000003E-2</c:v>
                </c:pt>
                <c:pt idx="11">
                  <c:v>3.5000000000000003E-2</c:v>
                </c:pt>
                <c:pt idx="12">
                  <c:v>0.09</c:v>
                </c:pt>
                <c:pt idx="13">
                  <c:v>0.02</c:v>
                </c:pt>
                <c:pt idx="14">
                  <c:v>0.19</c:v>
                </c:pt>
                <c:pt idx="15">
                  <c:v>3.5000000000000003E-2</c:v>
                </c:pt>
                <c:pt idx="16" formatCode="0.00">
                  <c:v>3.6874999999999998E-2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59-422D-847D-E91E25795E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7042448"/>
        <c:axId val="467041136"/>
      </c:lineChart>
      <c:catAx>
        <c:axId val="467042448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7041136"/>
        <c:crosses val="autoZero"/>
        <c:auto val="1"/>
        <c:lblAlgn val="ctr"/>
        <c:lblOffset val="100"/>
        <c:noMultiLvlLbl val="0"/>
      </c:catAx>
      <c:valAx>
        <c:axId val="467041136"/>
        <c:scaling>
          <c:orientation val="minMax"/>
          <c:max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70424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400" b="0" i="0" baseline="0">
                <a:effectLst/>
              </a:rPr>
              <a:t>PCB</a:t>
            </a:r>
            <a:r>
              <a:rPr lang="en-US" sz="1400" b="0" i="0" baseline="0">
                <a:effectLst/>
              </a:rPr>
              <a:t> HG </a:t>
            </a:r>
            <a:r>
              <a:rPr lang="cs-CZ" sz="1400" b="0" i="0" baseline="0">
                <a:effectLst/>
              </a:rPr>
              <a:t>3_interval_rozsahu</a:t>
            </a:r>
            <a:endParaRPr lang="cs-CZ" sz="14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'Interval_PCB_HG 1,3'!$B$27</c:f>
              <c:strCache>
                <c:ptCount val="1"/>
                <c:pt idx="0">
                  <c:v>PCB [µg/l]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'Interval_PCB_HG 1,3'!$C$26:$AH$26</c:f>
              <c:numCache>
                <c:formatCode>General</c:formatCode>
                <c:ptCount val="31"/>
                <c:pt idx="0">
                  <c:v>2004</c:v>
                </c:pt>
                <c:pt idx="1">
                  <c:v>2005</c:v>
                </c:pt>
                <c:pt idx="3">
                  <c:v>2006</c:v>
                </c:pt>
                <c:pt idx="5">
                  <c:v>2007</c:v>
                </c:pt>
                <c:pt idx="7">
                  <c:v>2008</c:v>
                </c:pt>
                <c:pt idx="9">
                  <c:v>2009</c:v>
                </c:pt>
                <c:pt idx="11">
                  <c:v>2010</c:v>
                </c:pt>
                <c:pt idx="13">
                  <c:v>2011</c:v>
                </c:pt>
                <c:pt idx="15">
                  <c:v>2012</c:v>
                </c:pt>
                <c:pt idx="17">
                  <c:v>2013</c:v>
                </c:pt>
                <c:pt idx="19">
                  <c:v>2014</c:v>
                </c:pt>
                <c:pt idx="21">
                  <c:v>2015</c:v>
                </c:pt>
                <c:pt idx="23">
                  <c:v>2016</c:v>
                </c:pt>
                <c:pt idx="25">
                  <c:v>2017</c:v>
                </c:pt>
                <c:pt idx="27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'Interval_PCB_HG 1,3'!$C$27:$AH$27</c:f>
              <c:numCache>
                <c:formatCode>0.00</c:formatCode>
                <c:ptCount val="31"/>
                <c:pt idx="0" formatCode="General">
                  <c:v>2.5000000000000001E-2</c:v>
                </c:pt>
                <c:pt idx="1">
                  <c:v>0.05</c:v>
                </c:pt>
                <c:pt idx="2" formatCode="General">
                  <c:v>2.5000000000000001E-2</c:v>
                </c:pt>
                <c:pt idx="3">
                  <c:v>0.08</c:v>
                </c:pt>
                <c:pt idx="4" formatCode="General">
                  <c:v>2.5000000000000001E-2</c:v>
                </c:pt>
                <c:pt idx="5">
                  <c:v>0.05</c:v>
                </c:pt>
                <c:pt idx="6" formatCode="General">
                  <c:v>2.5000000000000001E-2</c:v>
                </c:pt>
                <c:pt idx="7">
                  <c:v>2.5000000000000001E-2</c:v>
                </c:pt>
                <c:pt idx="8" formatCode="General">
                  <c:v>2.5000000000000001E-2</c:v>
                </c:pt>
                <c:pt idx="9">
                  <c:v>0.2</c:v>
                </c:pt>
                <c:pt idx="10" formatCode="General">
                  <c:v>2.5000000000000001E-2</c:v>
                </c:pt>
                <c:pt idx="11" formatCode="General">
                  <c:v>0.08</c:v>
                </c:pt>
                <c:pt idx="12" formatCode="General">
                  <c:v>2.5000000000000001E-2</c:v>
                </c:pt>
                <c:pt idx="13" formatCode="General">
                  <c:v>0.1</c:v>
                </c:pt>
                <c:pt idx="14" formatCode="General">
                  <c:v>2.5000000000000001E-2</c:v>
                </c:pt>
                <c:pt idx="15" formatCode="General">
                  <c:v>0.1</c:v>
                </c:pt>
                <c:pt idx="16" formatCode="General">
                  <c:v>0.25</c:v>
                </c:pt>
                <c:pt idx="17" formatCode="General">
                  <c:v>0.03</c:v>
                </c:pt>
                <c:pt idx="18" formatCode="General">
                  <c:v>0.01</c:v>
                </c:pt>
                <c:pt idx="19" formatCode="General">
                  <c:v>0.13</c:v>
                </c:pt>
                <c:pt idx="20" formatCode="General">
                  <c:v>0.01</c:v>
                </c:pt>
                <c:pt idx="21" formatCode="General">
                  <c:v>0.03</c:v>
                </c:pt>
                <c:pt idx="22" formatCode="General">
                  <c:v>0.01</c:v>
                </c:pt>
                <c:pt idx="23" formatCode="General">
                  <c:v>0.04</c:v>
                </c:pt>
                <c:pt idx="24" formatCode="General">
                  <c:v>0</c:v>
                </c:pt>
                <c:pt idx="25" formatCode="General">
                  <c:v>0.22</c:v>
                </c:pt>
                <c:pt idx="26" formatCode="General">
                  <c:v>0</c:v>
                </c:pt>
                <c:pt idx="27" formatCode="General">
                  <c:v>0.03</c:v>
                </c:pt>
                <c:pt idx="28" formatCode="General">
                  <c:v>0</c:v>
                </c:pt>
                <c:pt idx="29" formatCode="General">
                  <c:v>0.25</c:v>
                </c:pt>
                <c:pt idx="30" formatCode="General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68-4B48-BE25-864F1EB303F2}"/>
            </c:ext>
          </c:extLst>
        </c:ser>
        <c:ser>
          <c:idx val="1"/>
          <c:order val="1"/>
          <c:tx>
            <c:strRef>
              <c:f>'Interval_PCB_HG 1,3'!$B$28</c:f>
              <c:strCache>
                <c:ptCount val="1"/>
                <c:pt idx="0">
                  <c:v>&lt;min.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'Interval_PCB_HG 1,3'!$C$26:$AH$26</c:f>
              <c:numCache>
                <c:formatCode>General</c:formatCode>
                <c:ptCount val="31"/>
                <c:pt idx="0">
                  <c:v>2004</c:v>
                </c:pt>
                <c:pt idx="1">
                  <c:v>2005</c:v>
                </c:pt>
                <c:pt idx="3">
                  <c:v>2006</c:v>
                </c:pt>
                <c:pt idx="5">
                  <c:v>2007</c:v>
                </c:pt>
                <c:pt idx="7">
                  <c:v>2008</c:v>
                </c:pt>
                <c:pt idx="9">
                  <c:v>2009</c:v>
                </c:pt>
                <c:pt idx="11">
                  <c:v>2010</c:v>
                </c:pt>
                <c:pt idx="13">
                  <c:v>2011</c:v>
                </c:pt>
                <c:pt idx="15">
                  <c:v>2012</c:v>
                </c:pt>
                <c:pt idx="17">
                  <c:v>2013</c:v>
                </c:pt>
                <c:pt idx="19">
                  <c:v>2014</c:v>
                </c:pt>
                <c:pt idx="21">
                  <c:v>2015</c:v>
                </c:pt>
                <c:pt idx="23">
                  <c:v>2016</c:v>
                </c:pt>
                <c:pt idx="25">
                  <c:v>2017</c:v>
                </c:pt>
                <c:pt idx="27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'Interval_PCB_HG 1,3'!$C$28:$AH$28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68-4B48-BE25-864F1EB303F2}"/>
            </c:ext>
          </c:extLst>
        </c:ser>
        <c:ser>
          <c:idx val="2"/>
          <c:order val="2"/>
          <c:tx>
            <c:strRef>
              <c:f>'Interval_PCB_HG 1,3'!$B$29</c:f>
              <c:strCache>
                <c:ptCount val="1"/>
                <c:pt idx="0">
                  <c:v>max.&gt;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'Interval_PCB_HG 1,3'!$C$26:$AH$26</c:f>
              <c:numCache>
                <c:formatCode>General</c:formatCode>
                <c:ptCount val="31"/>
                <c:pt idx="0">
                  <c:v>2004</c:v>
                </c:pt>
                <c:pt idx="1">
                  <c:v>2005</c:v>
                </c:pt>
                <c:pt idx="3">
                  <c:v>2006</c:v>
                </c:pt>
                <c:pt idx="5">
                  <c:v>2007</c:v>
                </c:pt>
                <c:pt idx="7">
                  <c:v>2008</c:v>
                </c:pt>
                <c:pt idx="9">
                  <c:v>2009</c:v>
                </c:pt>
                <c:pt idx="11">
                  <c:v>2010</c:v>
                </c:pt>
                <c:pt idx="13">
                  <c:v>2011</c:v>
                </c:pt>
                <c:pt idx="15">
                  <c:v>2012</c:v>
                </c:pt>
                <c:pt idx="17">
                  <c:v>2013</c:v>
                </c:pt>
                <c:pt idx="19">
                  <c:v>2014</c:v>
                </c:pt>
                <c:pt idx="21">
                  <c:v>2015</c:v>
                </c:pt>
                <c:pt idx="23">
                  <c:v>2016</c:v>
                </c:pt>
                <c:pt idx="25">
                  <c:v>2017</c:v>
                </c:pt>
                <c:pt idx="27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'Interval_PCB_HG 1,3'!$C$29:$AH$29</c:f>
              <c:numCache>
                <c:formatCode>General</c:formatCode>
                <c:ptCount val="31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  <c:pt idx="7">
                  <c:v>0.25</c:v>
                </c:pt>
                <c:pt idx="8">
                  <c:v>0.25</c:v>
                </c:pt>
                <c:pt idx="9">
                  <c:v>0.25</c:v>
                </c:pt>
                <c:pt idx="10">
                  <c:v>0.25</c:v>
                </c:pt>
                <c:pt idx="11">
                  <c:v>0.25</c:v>
                </c:pt>
                <c:pt idx="12">
                  <c:v>0.25</c:v>
                </c:pt>
                <c:pt idx="13">
                  <c:v>0.25</c:v>
                </c:pt>
                <c:pt idx="14">
                  <c:v>0.25</c:v>
                </c:pt>
                <c:pt idx="15">
                  <c:v>0.25</c:v>
                </c:pt>
                <c:pt idx="16">
                  <c:v>0.25</c:v>
                </c:pt>
                <c:pt idx="17">
                  <c:v>0.25</c:v>
                </c:pt>
                <c:pt idx="18">
                  <c:v>0.25</c:v>
                </c:pt>
                <c:pt idx="19">
                  <c:v>0.25</c:v>
                </c:pt>
                <c:pt idx="20">
                  <c:v>0.25</c:v>
                </c:pt>
                <c:pt idx="21">
                  <c:v>0.25</c:v>
                </c:pt>
                <c:pt idx="22">
                  <c:v>0.25</c:v>
                </c:pt>
                <c:pt idx="23">
                  <c:v>0.25</c:v>
                </c:pt>
                <c:pt idx="24">
                  <c:v>0.25</c:v>
                </c:pt>
                <c:pt idx="25">
                  <c:v>0.25</c:v>
                </c:pt>
                <c:pt idx="26">
                  <c:v>0.25</c:v>
                </c:pt>
                <c:pt idx="27">
                  <c:v>0.25</c:v>
                </c:pt>
                <c:pt idx="28">
                  <c:v>0.25</c:v>
                </c:pt>
                <c:pt idx="29">
                  <c:v>0.25</c:v>
                </c:pt>
                <c:pt idx="30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68-4B48-BE25-864F1EB30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2448600"/>
        <c:axId val="542439744"/>
      </c:lineChart>
      <c:catAx>
        <c:axId val="5424486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Čas [Rok]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42439744"/>
        <c:crosses val="autoZero"/>
        <c:auto val="1"/>
        <c:lblAlgn val="ctr"/>
        <c:lblOffset val="100"/>
        <c:noMultiLvlLbl val="0"/>
      </c:catAx>
      <c:valAx>
        <c:axId val="542439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PCB [µg/l]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42448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="0" i="0" u="none" strike="noStrike" baseline="0">
                <a:effectLst/>
              </a:rPr>
              <a:t>PCB_HG 3_limity A, B_interva rozložení_trend růstu</a:t>
            </a:r>
            <a:r>
              <a:rPr lang="cs-CZ" sz="1400" b="0" i="0" u="none" strike="noStrike" baseline="0"/>
              <a:t> </a:t>
            </a: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'Interval_PCB_HG 1,3'!$B$54</c:f>
              <c:strCache>
                <c:ptCount val="1"/>
                <c:pt idx="0">
                  <c:v>PCB [µg/l]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'Interval_PCB_HG 1,3'!$C$52:$S$53</c:f>
              <c:strCache>
                <c:ptCount val="1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</c:strCache>
            </c:strRef>
          </c:cat>
          <c:val>
            <c:numRef>
              <c:f>'Interval_PCB_HG 1,3'!$C$54:$S$54</c:f>
              <c:numCache>
                <c:formatCode>0.00</c:formatCode>
                <c:ptCount val="16"/>
                <c:pt idx="0" formatCode="General">
                  <c:v>2.5000000000000001E-2</c:v>
                </c:pt>
                <c:pt idx="1">
                  <c:v>0.05</c:v>
                </c:pt>
                <c:pt idx="2">
                  <c:v>0.08</c:v>
                </c:pt>
                <c:pt idx="3">
                  <c:v>0.05</c:v>
                </c:pt>
                <c:pt idx="4">
                  <c:v>2.5000000000000001E-2</c:v>
                </c:pt>
                <c:pt idx="5">
                  <c:v>0.2</c:v>
                </c:pt>
                <c:pt idx="6" formatCode="General">
                  <c:v>0.08</c:v>
                </c:pt>
                <c:pt idx="7" formatCode="General">
                  <c:v>0.1</c:v>
                </c:pt>
                <c:pt idx="8" formatCode="General">
                  <c:v>0.1</c:v>
                </c:pt>
                <c:pt idx="9" formatCode="General">
                  <c:v>0.03</c:v>
                </c:pt>
                <c:pt idx="10" formatCode="General">
                  <c:v>0.13</c:v>
                </c:pt>
                <c:pt idx="11" formatCode="General">
                  <c:v>0.03</c:v>
                </c:pt>
                <c:pt idx="12" formatCode="General">
                  <c:v>0.04</c:v>
                </c:pt>
                <c:pt idx="13" formatCode="General">
                  <c:v>0.22</c:v>
                </c:pt>
                <c:pt idx="14" formatCode="General">
                  <c:v>0.03</c:v>
                </c:pt>
                <c:pt idx="15" formatCode="General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B7-4533-9368-EE697C59B700}"/>
            </c:ext>
          </c:extLst>
        </c:ser>
        <c:ser>
          <c:idx val="1"/>
          <c:order val="1"/>
          <c:tx>
            <c:strRef>
              <c:f>'Interval_PCB_HG 1,3'!$B$55</c:f>
              <c:strCache>
                <c:ptCount val="1"/>
                <c:pt idx="0">
                  <c:v>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'Interval_PCB_HG 1,3'!$C$52:$S$53</c:f>
              <c:strCache>
                <c:ptCount val="1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</c:strCache>
            </c:strRef>
          </c:cat>
          <c:val>
            <c:numRef>
              <c:f>'Interval_PCB_HG 1,3'!$C$55:$S$55</c:f>
              <c:numCache>
                <c:formatCode>General</c:formatCode>
                <c:ptCount val="16"/>
                <c:pt idx="0">
                  <c:v>0.01</c:v>
                </c:pt>
                <c:pt idx="1">
                  <c:v>0.01</c:v>
                </c:pt>
                <c:pt idx="2">
                  <c:v>0.01</c:v>
                </c:pt>
                <c:pt idx="3">
                  <c:v>0.01</c:v>
                </c:pt>
                <c:pt idx="4">
                  <c:v>0.01</c:v>
                </c:pt>
                <c:pt idx="5">
                  <c:v>0.01</c:v>
                </c:pt>
                <c:pt idx="6">
                  <c:v>0.01</c:v>
                </c:pt>
                <c:pt idx="7">
                  <c:v>0.01</c:v>
                </c:pt>
                <c:pt idx="8">
                  <c:v>0.01</c:v>
                </c:pt>
                <c:pt idx="9">
                  <c:v>0.01</c:v>
                </c:pt>
                <c:pt idx="10">
                  <c:v>0.01</c:v>
                </c:pt>
                <c:pt idx="11">
                  <c:v>0.01</c:v>
                </c:pt>
                <c:pt idx="12">
                  <c:v>0.01</c:v>
                </c:pt>
                <c:pt idx="13">
                  <c:v>0.01</c:v>
                </c:pt>
                <c:pt idx="14">
                  <c:v>0.01</c:v>
                </c:pt>
                <c:pt idx="15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B7-4533-9368-EE697C59B700}"/>
            </c:ext>
          </c:extLst>
        </c:ser>
        <c:ser>
          <c:idx val="2"/>
          <c:order val="2"/>
          <c:tx>
            <c:strRef>
              <c:f>'Interval_PCB_HG 1,3'!$B$56</c:f>
              <c:strCache>
                <c:ptCount val="1"/>
                <c:pt idx="0">
                  <c:v>B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'Interval_PCB_HG 1,3'!$C$52:$S$53</c:f>
              <c:strCache>
                <c:ptCount val="1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</c:strCache>
            </c:strRef>
          </c:cat>
          <c:val>
            <c:numRef>
              <c:f>'Interval_PCB_HG 1,3'!$C$56:$S$56</c:f>
              <c:numCache>
                <c:formatCode>General</c:formatCode>
                <c:ptCount val="16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  <c:pt idx="7">
                  <c:v>0.25</c:v>
                </c:pt>
                <c:pt idx="8">
                  <c:v>0.25</c:v>
                </c:pt>
                <c:pt idx="9">
                  <c:v>0.25</c:v>
                </c:pt>
                <c:pt idx="10">
                  <c:v>0.25</c:v>
                </c:pt>
                <c:pt idx="11">
                  <c:v>0.25</c:v>
                </c:pt>
                <c:pt idx="12">
                  <c:v>0.25</c:v>
                </c:pt>
                <c:pt idx="13">
                  <c:v>0.25</c:v>
                </c:pt>
                <c:pt idx="14">
                  <c:v>0.25</c:v>
                </c:pt>
                <c:pt idx="15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B7-4533-9368-EE697C59B700}"/>
            </c:ext>
          </c:extLst>
        </c:ser>
        <c:ser>
          <c:idx val="3"/>
          <c:order val="3"/>
          <c:tx>
            <c:strRef>
              <c:f>'Interval_PCB_HG 1,3'!$B$57</c:f>
              <c:strCache>
                <c:ptCount val="1"/>
                <c:pt idx="0">
                  <c:v>&lt;min.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'Interval_PCB_HG 1,3'!$C$52:$S$53</c:f>
              <c:strCache>
                <c:ptCount val="1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</c:strCache>
            </c:strRef>
          </c:cat>
          <c:val>
            <c:numRef>
              <c:f>'Interval_PCB_HG 1,3'!$C$57:$S$57</c:f>
              <c:numCache>
                <c:formatCode>General</c:formatCode>
                <c:ptCount val="16"/>
                <c:pt idx="0">
                  <c:v>0.03</c:v>
                </c:pt>
                <c:pt idx="1">
                  <c:v>0.03</c:v>
                </c:pt>
                <c:pt idx="2">
                  <c:v>0.03</c:v>
                </c:pt>
                <c:pt idx="3">
                  <c:v>0.03</c:v>
                </c:pt>
                <c:pt idx="4">
                  <c:v>0.03</c:v>
                </c:pt>
                <c:pt idx="5">
                  <c:v>0.03</c:v>
                </c:pt>
                <c:pt idx="6">
                  <c:v>0.03</c:v>
                </c:pt>
                <c:pt idx="7">
                  <c:v>0.03</c:v>
                </c:pt>
                <c:pt idx="8">
                  <c:v>0.03</c:v>
                </c:pt>
                <c:pt idx="9">
                  <c:v>0.03</c:v>
                </c:pt>
                <c:pt idx="10">
                  <c:v>0.03</c:v>
                </c:pt>
                <c:pt idx="11">
                  <c:v>0.03</c:v>
                </c:pt>
                <c:pt idx="12">
                  <c:v>0.03</c:v>
                </c:pt>
                <c:pt idx="13">
                  <c:v>0.03</c:v>
                </c:pt>
                <c:pt idx="14">
                  <c:v>0.03</c:v>
                </c:pt>
                <c:pt idx="15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B7-4533-9368-EE697C59B700}"/>
            </c:ext>
          </c:extLst>
        </c:ser>
        <c:ser>
          <c:idx val="4"/>
          <c:order val="4"/>
          <c:tx>
            <c:strRef>
              <c:f>'Interval_PCB_HG 1,3'!$B$58</c:f>
              <c:strCache>
                <c:ptCount val="1"/>
                <c:pt idx="0">
                  <c:v>max.&gt;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'Interval_PCB_HG 1,3'!$C$52:$S$53</c:f>
              <c:strCache>
                <c:ptCount val="1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</c:strCache>
            </c:strRef>
          </c:cat>
          <c:val>
            <c:numRef>
              <c:f>'Interval_PCB_HG 1,3'!$C$58:$S$58</c:f>
              <c:numCache>
                <c:formatCode>General</c:formatCode>
                <c:ptCount val="16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  <c:pt idx="7">
                  <c:v>0.25</c:v>
                </c:pt>
                <c:pt idx="8">
                  <c:v>0.25</c:v>
                </c:pt>
                <c:pt idx="9">
                  <c:v>0.25</c:v>
                </c:pt>
                <c:pt idx="10">
                  <c:v>0.25</c:v>
                </c:pt>
                <c:pt idx="11">
                  <c:v>0.25</c:v>
                </c:pt>
                <c:pt idx="12">
                  <c:v>0.25</c:v>
                </c:pt>
                <c:pt idx="13">
                  <c:v>0.25</c:v>
                </c:pt>
                <c:pt idx="14">
                  <c:v>0.25</c:v>
                </c:pt>
                <c:pt idx="15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FB7-4533-9368-EE697C59B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3311888"/>
        <c:axId val="353314512"/>
      </c:lineChart>
      <c:catAx>
        <c:axId val="353311888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53314512"/>
        <c:crosses val="autoZero"/>
        <c:auto val="1"/>
        <c:lblAlgn val="ctr"/>
        <c:lblOffset val="100"/>
        <c:noMultiLvlLbl val="0"/>
      </c:catAx>
      <c:valAx>
        <c:axId val="353314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53311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PCB!$B$7:$B$22</c:f>
              <c:numCache>
                <c:formatCode>General</c:formatCode>
                <c:ptCount val="1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</c:numCache>
            </c:numRef>
          </c:cat>
          <c:val>
            <c:numRef>
              <c:f>PCB!$C$7:$C$22</c:f>
              <c:numCache>
                <c:formatCode>General</c:formatCode>
                <c:ptCount val="16"/>
                <c:pt idx="0">
                  <c:v>0.01</c:v>
                </c:pt>
                <c:pt idx="1">
                  <c:v>0.01</c:v>
                </c:pt>
                <c:pt idx="2">
                  <c:v>0.01</c:v>
                </c:pt>
                <c:pt idx="3">
                  <c:v>0.01</c:v>
                </c:pt>
                <c:pt idx="4">
                  <c:v>0.01</c:v>
                </c:pt>
                <c:pt idx="5">
                  <c:v>0.01</c:v>
                </c:pt>
                <c:pt idx="6">
                  <c:v>0.01</c:v>
                </c:pt>
                <c:pt idx="7">
                  <c:v>0.01</c:v>
                </c:pt>
                <c:pt idx="8">
                  <c:v>0.01</c:v>
                </c:pt>
                <c:pt idx="9">
                  <c:v>0.01</c:v>
                </c:pt>
                <c:pt idx="10">
                  <c:v>0.01</c:v>
                </c:pt>
                <c:pt idx="11">
                  <c:v>0.01</c:v>
                </c:pt>
                <c:pt idx="12">
                  <c:v>0.01</c:v>
                </c:pt>
                <c:pt idx="13">
                  <c:v>0.01</c:v>
                </c:pt>
                <c:pt idx="14">
                  <c:v>0.01</c:v>
                </c:pt>
                <c:pt idx="15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FF-43FC-AD99-AFC861344408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PCB!$B$7:$B$22</c:f>
              <c:numCache>
                <c:formatCode>General</c:formatCode>
                <c:ptCount val="1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</c:numCache>
            </c:numRef>
          </c:cat>
          <c:val>
            <c:numRef>
              <c:f>PCB!$D$7:$D$22</c:f>
              <c:numCache>
                <c:formatCode>General</c:formatCode>
                <c:ptCount val="16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  <c:pt idx="7">
                  <c:v>0.25</c:v>
                </c:pt>
                <c:pt idx="8">
                  <c:v>0.25</c:v>
                </c:pt>
                <c:pt idx="9">
                  <c:v>0.25</c:v>
                </c:pt>
                <c:pt idx="10">
                  <c:v>0.25</c:v>
                </c:pt>
                <c:pt idx="11">
                  <c:v>0.25</c:v>
                </c:pt>
                <c:pt idx="12">
                  <c:v>0.25</c:v>
                </c:pt>
                <c:pt idx="13">
                  <c:v>0.25</c:v>
                </c:pt>
                <c:pt idx="14">
                  <c:v>0.25</c:v>
                </c:pt>
                <c:pt idx="15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FF-43FC-AD99-AFC861344408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PCB!$B$7:$B$22</c:f>
              <c:numCache>
                <c:formatCode>General</c:formatCode>
                <c:ptCount val="1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</c:numCache>
            </c:numRef>
          </c:cat>
          <c:val>
            <c:numRef>
              <c:f>PCB!$E$7:$E$22</c:f>
              <c:numCache>
                <c:formatCode>General</c:formatCode>
                <c:ptCount val="16"/>
                <c:pt idx="0">
                  <c:v>0</c:v>
                </c:pt>
                <c:pt idx="1">
                  <c:v>8.0000000000000002E-3</c:v>
                </c:pt>
                <c:pt idx="2">
                  <c:v>4.4999999999999998E-2</c:v>
                </c:pt>
                <c:pt idx="3">
                  <c:v>1.4999999999999999E-2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4.0000000000000001E-3</c:v>
                </c:pt>
                <c:pt idx="8">
                  <c:v>1.1299999999999999E-2</c:v>
                </c:pt>
                <c:pt idx="9">
                  <c:v>0</c:v>
                </c:pt>
                <c:pt idx="10">
                  <c:v>0</c:v>
                </c:pt>
                <c:pt idx="11">
                  <c:v>2.7E-2</c:v>
                </c:pt>
                <c:pt idx="12">
                  <c:v>4.2999999999999997E-2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FF-43FC-AD99-AFC861344408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PCB!$B$7:$B$22</c:f>
              <c:numCache>
                <c:formatCode>General</c:formatCode>
                <c:ptCount val="1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</c:numCache>
            </c:numRef>
          </c:cat>
          <c:val>
            <c:numRef>
              <c:f>PCB!$F$7:$F$22</c:f>
              <c:numCache>
                <c:formatCode>General</c:formatCode>
                <c:ptCount val="16"/>
                <c:pt idx="0">
                  <c:v>0</c:v>
                </c:pt>
                <c:pt idx="1">
                  <c:v>3.7999999999999999E-2</c:v>
                </c:pt>
                <c:pt idx="2">
                  <c:v>8.0000000000000002E-3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8.0000000000000002E-3</c:v>
                </c:pt>
                <c:pt idx="8">
                  <c:v>3.0000000000000001E-3</c:v>
                </c:pt>
                <c:pt idx="9">
                  <c:v>2.3999999999999998E-3</c:v>
                </c:pt>
                <c:pt idx="10">
                  <c:v>0</c:v>
                </c:pt>
                <c:pt idx="11">
                  <c:v>0</c:v>
                </c:pt>
                <c:pt idx="12">
                  <c:v>2E-3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BFF-43FC-AD99-AFC861344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2488280"/>
        <c:axId val="642487952"/>
      </c:lineChart>
      <c:catAx>
        <c:axId val="642488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42487952"/>
        <c:crosses val="autoZero"/>
        <c:auto val="1"/>
        <c:lblAlgn val="ctr"/>
        <c:lblOffset val="100"/>
        <c:noMultiLvlLbl val="0"/>
      </c:catAx>
      <c:valAx>
        <c:axId val="642487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42488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PCB!$B$30:$B$45</c:f>
              <c:numCache>
                <c:formatCode>General</c:formatCode>
                <c:ptCount val="1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</c:numCache>
            </c:numRef>
          </c:cat>
          <c:val>
            <c:numRef>
              <c:f>PCB!$C$30:$C$45</c:f>
              <c:numCache>
                <c:formatCode>General</c:formatCode>
                <c:ptCount val="16"/>
                <c:pt idx="0">
                  <c:v>0.01</c:v>
                </c:pt>
                <c:pt idx="1">
                  <c:v>0.01</c:v>
                </c:pt>
                <c:pt idx="2">
                  <c:v>0.01</c:v>
                </c:pt>
                <c:pt idx="3">
                  <c:v>0.01</c:v>
                </c:pt>
                <c:pt idx="4">
                  <c:v>0.01</c:v>
                </c:pt>
                <c:pt idx="5">
                  <c:v>0.01</c:v>
                </c:pt>
                <c:pt idx="6">
                  <c:v>0.01</c:v>
                </c:pt>
                <c:pt idx="7">
                  <c:v>0.01</c:v>
                </c:pt>
                <c:pt idx="8">
                  <c:v>0.01</c:v>
                </c:pt>
                <c:pt idx="9">
                  <c:v>0.01</c:v>
                </c:pt>
                <c:pt idx="10">
                  <c:v>0.01</c:v>
                </c:pt>
                <c:pt idx="11">
                  <c:v>0.01</c:v>
                </c:pt>
                <c:pt idx="12">
                  <c:v>0.01</c:v>
                </c:pt>
                <c:pt idx="13">
                  <c:v>0.01</c:v>
                </c:pt>
                <c:pt idx="14">
                  <c:v>0.01</c:v>
                </c:pt>
                <c:pt idx="15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1B-4F3E-AB41-4D0465DC40AD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PCB!$B$30:$B$45</c:f>
              <c:numCache>
                <c:formatCode>General</c:formatCode>
                <c:ptCount val="1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</c:numCache>
            </c:numRef>
          </c:cat>
          <c:val>
            <c:numRef>
              <c:f>PCB!$D$30:$D$45</c:f>
              <c:numCache>
                <c:formatCode>General</c:formatCode>
                <c:ptCount val="16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  <c:pt idx="7">
                  <c:v>0.25</c:v>
                </c:pt>
                <c:pt idx="8">
                  <c:v>0.25</c:v>
                </c:pt>
                <c:pt idx="9">
                  <c:v>0.25</c:v>
                </c:pt>
                <c:pt idx="10">
                  <c:v>0.25</c:v>
                </c:pt>
                <c:pt idx="11">
                  <c:v>0.25</c:v>
                </c:pt>
                <c:pt idx="12">
                  <c:v>0.25</c:v>
                </c:pt>
                <c:pt idx="13">
                  <c:v>0.25</c:v>
                </c:pt>
                <c:pt idx="14">
                  <c:v>0.25</c:v>
                </c:pt>
                <c:pt idx="15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1B-4F3E-AB41-4D0465DC40AD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PCB!$B$30:$B$45</c:f>
              <c:numCache>
                <c:formatCode>General</c:formatCode>
                <c:ptCount val="1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</c:numCache>
            </c:numRef>
          </c:cat>
          <c:val>
            <c:numRef>
              <c:f>PCB!$E$30:$E$45</c:f>
              <c:numCache>
                <c:formatCode>0.00</c:formatCode>
                <c:ptCount val="16"/>
                <c:pt idx="0" formatCode="General">
                  <c:v>0</c:v>
                </c:pt>
                <c:pt idx="1">
                  <c:v>0.05</c:v>
                </c:pt>
                <c:pt idx="2">
                  <c:v>0.08</c:v>
                </c:pt>
                <c:pt idx="3">
                  <c:v>0.05</c:v>
                </c:pt>
                <c:pt idx="4">
                  <c:v>0</c:v>
                </c:pt>
                <c:pt idx="5">
                  <c:v>0.2</c:v>
                </c:pt>
                <c:pt idx="6">
                  <c:v>0.08</c:v>
                </c:pt>
                <c:pt idx="7">
                  <c:v>0.1</c:v>
                </c:pt>
                <c:pt idx="8">
                  <c:v>0.05</c:v>
                </c:pt>
                <c:pt idx="9">
                  <c:v>0</c:v>
                </c:pt>
                <c:pt idx="10">
                  <c:v>0.13</c:v>
                </c:pt>
                <c:pt idx="11">
                  <c:v>0</c:v>
                </c:pt>
                <c:pt idx="12">
                  <c:v>0</c:v>
                </c:pt>
                <c:pt idx="13">
                  <c:v>0.22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1B-4F3E-AB41-4D0465DC40AD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PCB!$B$30:$B$45</c:f>
              <c:numCache>
                <c:formatCode>General</c:formatCode>
                <c:ptCount val="1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</c:numCache>
            </c:numRef>
          </c:cat>
          <c:val>
            <c:numRef>
              <c:f>PCB!$F$30:$F$45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 formatCode="0.00">
                  <c:v>3.0000000000000001E-3</c:v>
                </c:pt>
                <c:pt idx="9" formatCode="0.00">
                  <c:v>7.3000000000000001E-3</c:v>
                </c:pt>
                <c:pt idx="10" formatCode="0.00">
                  <c:v>7.0000000000000001E-3</c:v>
                </c:pt>
                <c:pt idx="11" formatCode="0.00">
                  <c:v>5.0000000000000001E-3</c:v>
                </c:pt>
                <c:pt idx="12" formatCode="0.00">
                  <c:v>2E-3</c:v>
                </c:pt>
                <c:pt idx="13" formatCode="0.00">
                  <c:v>0</c:v>
                </c:pt>
                <c:pt idx="14" formatCode="0.00">
                  <c:v>0</c:v>
                </c:pt>
                <c:pt idx="15" formatCode="0.00">
                  <c:v>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1B-4F3E-AB41-4D0465DC4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2474176"/>
        <c:axId val="642475816"/>
      </c:lineChart>
      <c:catAx>
        <c:axId val="642474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42475816"/>
        <c:crosses val="autoZero"/>
        <c:auto val="1"/>
        <c:lblAlgn val="ctr"/>
        <c:lblOffset val="100"/>
        <c:noMultiLvlLbl val="0"/>
      </c:catAx>
      <c:valAx>
        <c:axId val="642475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42474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Grafy!$C$71</c:f>
              <c:strCache>
                <c:ptCount val="1"/>
                <c:pt idx="0">
                  <c:v>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Grafy!$B$72:$B$88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Ø</c:v>
                </c:pt>
              </c:strCache>
            </c:strRef>
          </c:cat>
          <c:val>
            <c:numRef>
              <c:f>Grafy!$C$72:$C$88</c:f>
              <c:numCache>
                <c:formatCode>General</c:formatCode>
                <c:ptCount val="17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A7-489C-9F97-470B7BE41277}"/>
            </c:ext>
          </c:extLst>
        </c:ser>
        <c:ser>
          <c:idx val="1"/>
          <c:order val="1"/>
          <c:tx>
            <c:strRef>
              <c:f>Grafy!$D$71</c:f>
              <c:strCache>
                <c:ptCount val="1"/>
                <c:pt idx="0">
                  <c:v>B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Grafy!$B$72:$B$88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Ø</c:v>
                </c:pt>
              </c:strCache>
            </c:strRef>
          </c:cat>
          <c:val>
            <c:numRef>
              <c:f>Grafy!$D$72:$D$88</c:f>
              <c:numCache>
                <c:formatCode>General</c:formatCode>
                <c:ptCount val="17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A7-489C-9F97-470B7BE41277}"/>
            </c:ext>
          </c:extLst>
        </c:ser>
        <c:ser>
          <c:idx val="2"/>
          <c:order val="2"/>
          <c:tx>
            <c:strRef>
              <c:f>Grafy!$E$71</c:f>
              <c:strCache>
                <c:ptCount val="1"/>
                <c:pt idx="0">
                  <c:v>II.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forward val="2"/>
            <c:dispRSqr val="0"/>
            <c:dispEq val="0"/>
          </c:trendline>
          <c:cat>
            <c:strRef>
              <c:f>Grafy!$B$72:$B$88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Ø</c:v>
                </c:pt>
              </c:strCache>
            </c:strRef>
          </c:cat>
          <c:val>
            <c:numRef>
              <c:f>Grafy!$E$72:$E$88</c:f>
              <c:numCache>
                <c:formatCode>General</c:formatCode>
                <c:ptCount val="17"/>
                <c:pt idx="0">
                  <c:v>0.02</c:v>
                </c:pt>
                <c:pt idx="1">
                  <c:v>0.02</c:v>
                </c:pt>
                <c:pt idx="2">
                  <c:v>2.5000000000000001E-2</c:v>
                </c:pt>
                <c:pt idx="3">
                  <c:v>2.5000000000000001E-2</c:v>
                </c:pt>
                <c:pt idx="4">
                  <c:v>2.5000000000000001E-2</c:v>
                </c:pt>
                <c:pt idx="5">
                  <c:v>0.02</c:v>
                </c:pt>
                <c:pt idx="6">
                  <c:v>2.5000000000000001E-2</c:v>
                </c:pt>
                <c:pt idx="7">
                  <c:v>0.28000000000000003</c:v>
                </c:pt>
                <c:pt idx="8">
                  <c:v>0.11</c:v>
                </c:pt>
                <c:pt idx="9">
                  <c:v>3.5000000000000003E-2</c:v>
                </c:pt>
                <c:pt idx="10">
                  <c:v>0.09</c:v>
                </c:pt>
                <c:pt idx="11">
                  <c:v>2.5000000000000001E-2</c:v>
                </c:pt>
                <c:pt idx="12">
                  <c:v>3.5000000000000003E-2</c:v>
                </c:pt>
                <c:pt idx="13">
                  <c:v>2.5000000000000001E-2</c:v>
                </c:pt>
                <c:pt idx="14">
                  <c:v>2.5000000000000001E-2</c:v>
                </c:pt>
                <c:pt idx="15">
                  <c:v>2.5000000000000001E-2</c:v>
                </c:pt>
                <c:pt idx="16" formatCode="0.00">
                  <c:v>5.062500000000001E-2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A7-489C-9F97-470B7BE41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2999264"/>
        <c:axId val="673001232"/>
      </c:lineChart>
      <c:catAx>
        <c:axId val="672999264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73001232"/>
        <c:crosses val="autoZero"/>
        <c:auto val="1"/>
        <c:lblAlgn val="ctr"/>
        <c:lblOffset val="100"/>
        <c:noMultiLvlLbl val="0"/>
      </c:catAx>
      <c:valAx>
        <c:axId val="673001232"/>
        <c:scaling>
          <c:orientation val="minMax"/>
          <c:max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729992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Grafy!$C$94</c:f>
              <c:strCache>
                <c:ptCount val="1"/>
                <c:pt idx="0">
                  <c:v>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Grafy!$B$95:$B$111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Ø</c:v>
                </c:pt>
              </c:strCache>
            </c:strRef>
          </c:cat>
          <c:val>
            <c:numRef>
              <c:f>Grafy!$C$95:$C$111</c:f>
              <c:numCache>
                <c:formatCode>General</c:formatCode>
                <c:ptCount val="17"/>
                <c:pt idx="0">
                  <c:v>0.01</c:v>
                </c:pt>
                <c:pt idx="1">
                  <c:v>0.01</c:v>
                </c:pt>
                <c:pt idx="2">
                  <c:v>0.01</c:v>
                </c:pt>
                <c:pt idx="3">
                  <c:v>0.01</c:v>
                </c:pt>
                <c:pt idx="4">
                  <c:v>0.01</c:v>
                </c:pt>
                <c:pt idx="5">
                  <c:v>0.01</c:v>
                </c:pt>
                <c:pt idx="6">
                  <c:v>0.01</c:v>
                </c:pt>
                <c:pt idx="7">
                  <c:v>0.01</c:v>
                </c:pt>
                <c:pt idx="8">
                  <c:v>0.01</c:v>
                </c:pt>
                <c:pt idx="9">
                  <c:v>0.01</c:v>
                </c:pt>
                <c:pt idx="10">
                  <c:v>0.01</c:v>
                </c:pt>
                <c:pt idx="11">
                  <c:v>0.01</c:v>
                </c:pt>
                <c:pt idx="12">
                  <c:v>0.01</c:v>
                </c:pt>
                <c:pt idx="13">
                  <c:v>0.01</c:v>
                </c:pt>
                <c:pt idx="14">
                  <c:v>0.01</c:v>
                </c:pt>
                <c:pt idx="15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38-495E-A099-C48D926E8511}"/>
            </c:ext>
          </c:extLst>
        </c:ser>
        <c:ser>
          <c:idx val="1"/>
          <c:order val="1"/>
          <c:tx>
            <c:strRef>
              <c:f>Grafy!$D$94</c:f>
              <c:strCache>
                <c:ptCount val="1"/>
                <c:pt idx="0">
                  <c:v>B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Grafy!$B$95:$B$111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Ø</c:v>
                </c:pt>
              </c:strCache>
            </c:strRef>
          </c:cat>
          <c:val>
            <c:numRef>
              <c:f>Grafy!$D$95:$D$111</c:f>
              <c:numCache>
                <c:formatCode>General</c:formatCode>
                <c:ptCount val="17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  <c:pt idx="7">
                  <c:v>0.25</c:v>
                </c:pt>
                <c:pt idx="8">
                  <c:v>0.25</c:v>
                </c:pt>
                <c:pt idx="9">
                  <c:v>0.25</c:v>
                </c:pt>
                <c:pt idx="10">
                  <c:v>0.25</c:v>
                </c:pt>
                <c:pt idx="11">
                  <c:v>0.25</c:v>
                </c:pt>
                <c:pt idx="12">
                  <c:v>0.25</c:v>
                </c:pt>
                <c:pt idx="13">
                  <c:v>0.25</c:v>
                </c:pt>
                <c:pt idx="14">
                  <c:v>0.25</c:v>
                </c:pt>
                <c:pt idx="15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38-495E-A099-C48D926E8511}"/>
            </c:ext>
          </c:extLst>
        </c:ser>
        <c:ser>
          <c:idx val="2"/>
          <c:order val="2"/>
          <c:tx>
            <c:strRef>
              <c:f>Grafy!$E$94</c:f>
              <c:strCache>
                <c:ptCount val="1"/>
                <c:pt idx="0">
                  <c:v>I.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forward val="2"/>
            <c:dispRSqr val="0"/>
            <c:dispEq val="0"/>
          </c:trendline>
          <c:cat>
            <c:strRef>
              <c:f>Grafy!$B$95:$B$111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Ø</c:v>
                </c:pt>
              </c:strCache>
            </c:strRef>
          </c:cat>
          <c:val>
            <c:numRef>
              <c:f>Grafy!$E$95:$E$111</c:f>
              <c:numCache>
                <c:formatCode>General</c:formatCode>
                <c:ptCount val="17"/>
                <c:pt idx="0">
                  <c:v>2.5000000000000001E-2</c:v>
                </c:pt>
                <c:pt idx="1">
                  <c:v>8.0000000000000002E-3</c:v>
                </c:pt>
                <c:pt idx="2">
                  <c:v>4.4999999999999998E-2</c:v>
                </c:pt>
                <c:pt idx="3">
                  <c:v>1.4999999999999999E-2</c:v>
                </c:pt>
                <c:pt idx="4">
                  <c:v>2.5000000000000001E-2</c:v>
                </c:pt>
                <c:pt idx="5">
                  <c:v>2.5000000000000001E-2</c:v>
                </c:pt>
                <c:pt idx="6">
                  <c:v>2.5000000000000001E-2</c:v>
                </c:pt>
                <c:pt idx="7">
                  <c:v>4.0000000000000001E-3</c:v>
                </c:pt>
                <c:pt idx="8">
                  <c:v>1.1299999999999999E-2</c:v>
                </c:pt>
                <c:pt idx="9">
                  <c:v>2.5000000000000001E-2</c:v>
                </c:pt>
                <c:pt idx="10">
                  <c:v>2.5000000000000001E-2</c:v>
                </c:pt>
                <c:pt idx="11">
                  <c:v>2.7E-2</c:v>
                </c:pt>
                <c:pt idx="12">
                  <c:v>4.2999999999999997E-2</c:v>
                </c:pt>
                <c:pt idx="13">
                  <c:v>2.5000000000000001E-2</c:v>
                </c:pt>
                <c:pt idx="14">
                  <c:v>0</c:v>
                </c:pt>
                <c:pt idx="15">
                  <c:v>0</c:v>
                </c:pt>
                <c:pt idx="16" formatCode="0.00">
                  <c:v>2.0220000000000002E-2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38-495E-A099-C48D926E8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2998280"/>
        <c:axId val="672993360"/>
      </c:lineChart>
      <c:catAx>
        <c:axId val="672998280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72993360"/>
        <c:crosses val="autoZero"/>
        <c:auto val="1"/>
        <c:lblAlgn val="ctr"/>
        <c:lblOffset val="100"/>
        <c:noMultiLvlLbl val="0"/>
      </c:catAx>
      <c:valAx>
        <c:axId val="672993360"/>
        <c:scaling>
          <c:orientation val="minMax"/>
          <c:max val="0.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729982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Grafy!$C$117</c:f>
              <c:strCache>
                <c:ptCount val="1"/>
                <c:pt idx="0">
                  <c:v>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Grafy!$B$118:$B$134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Ø</c:v>
                </c:pt>
              </c:strCache>
            </c:strRef>
          </c:cat>
          <c:val>
            <c:numRef>
              <c:f>Grafy!$C$118:$C$134</c:f>
              <c:numCache>
                <c:formatCode>General</c:formatCode>
                <c:ptCount val="17"/>
                <c:pt idx="0">
                  <c:v>0.01</c:v>
                </c:pt>
                <c:pt idx="1">
                  <c:v>0.01</c:v>
                </c:pt>
                <c:pt idx="2">
                  <c:v>0.01</c:v>
                </c:pt>
                <c:pt idx="3">
                  <c:v>0.01</c:v>
                </c:pt>
                <c:pt idx="4">
                  <c:v>0.01</c:v>
                </c:pt>
                <c:pt idx="5">
                  <c:v>0.01</c:v>
                </c:pt>
                <c:pt idx="6">
                  <c:v>0.01</c:v>
                </c:pt>
                <c:pt idx="7">
                  <c:v>0.01</c:v>
                </c:pt>
                <c:pt idx="8">
                  <c:v>0.01</c:v>
                </c:pt>
                <c:pt idx="9">
                  <c:v>0.01</c:v>
                </c:pt>
                <c:pt idx="10">
                  <c:v>0.01</c:v>
                </c:pt>
                <c:pt idx="11">
                  <c:v>0.01</c:v>
                </c:pt>
                <c:pt idx="12">
                  <c:v>0.01</c:v>
                </c:pt>
                <c:pt idx="13">
                  <c:v>0.01</c:v>
                </c:pt>
                <c:pt idx="14">
                  <c:v>0.01</c:v>
                </c:pt>
                <c:pt idx="15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5A-437C-84B5-8915F28E7F3F}"/>
            </c:ext>
          </c:extLst>
        </c:ser>
        <c:ser>
          <c:idx val="1"/>
          <c:order val="1"/>
          <c:tx>
            <c:strRef>
              <c:f>Grafy!$D$117</c:f>
              <c:strCache>
                <c:ptCount val="1"/>
                <c:pt idx="0">
                  <c:v>B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Grafy!$B$118:$B$134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Ø</c:v>
                </c:pt>
              </c:strCache>
            </c:strRef>
          </c:cat>
          <c:val>
            <c:numRef>
              <c:f>Grafy!$D$118:$D$134</c:f>
              <c:numCache>
                <c:formatCode>General</c:formatCode>
                <c:ptCount val="17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  <c:pt idx="7">
                  <c:v>0.25</c:v>
                </c:pt>
                <c:pt idx="8">
                  <c:v>0.25</c:v>
                </c:pt>
                <c:pt idx="9">
                  <c:v>0.25</c:v>
                </c:pt>
                <c:pt idx="10">
                  <c:v>0.25</c:v>
                </c:pt>
                <c:pt idx="11">
                  <c:v>0.25</c:v>
                </c:pt>
                <c:pt idx="12">
                  <c:v>0.25</c:v>
                </c:pt>
                <c:pt idx="13">
                  <c:v>0.25</c:v>
                </c:pt>
                <c:pt idx="14">
                  <c:v>0.25</c:v>
                </c:pt>
                <c:pt idx="15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5A-437C-84B5-8915F28E7F3F}"/>
            </c:ext>
          </c:extLst>
        </c:ser>
        <c:ser>
          <c:idx val="2"/>
          <c:order val="2"/>
          <c:tx>
            <c:strRef>
              <c:f>Grafy!$E$117</c:f>
              <c:strCache>
                <c:ptCount val="1"/>
                <c:pt idx="0">
                  <c:v>II.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forward val="2"/>
            <c:dispRSqr val="0"/>
            <c:dispEq val="0"/>
          </c:trendline>
          <c:cat>
            <c:strRef>
              <c:f>Grafy!$B$118:$B$134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Ø</c:v>
                </c:pt>
              </c:strCache>
            </c:strRef>
          </c:cat>
          <c:val>
            <c:numRef>
              <c:f>Grafy!$E$118:$E$134</c:f>
              <c:numCache>
                <c:formatCode>0.000</c:formatCode>
                <c:ptCount val="17"/>
                <c:pt idx="0">
                  <c:v>2.5000000000000001E-2</c:v>
                </c:pt>
                <c:pt idx="1">
                  <c:v>3.7999999999999999E-2</c:v>
                </c:pt>
                <c:pt idx="2">
                  <c:v>8.0000000000000002E-3</c:v>
                </c:pt>
                <c:pt idx="3">
                  <c:v>0.06</c:v>
                </c:pt>
                <c:pt idx="4">
                  <c:v>2.5000000000000001E-2</c:v>
                </c:pt>
                <c:pt idx="5">
                  <c:v>2.5000000000000001E-2</c:v>
                </c:pt>
                <c:pt idx="6">
                  <c:v>2.5000000000000001E-2</c:v>
                </c:pt>
                <c:pt idx="7">
                  <c:v>8.0000000000000002E-3</c:v>
                </c:pt>
                <c:pt idx="8">
                  <c:v>3.0000000000000001E-3</c:v>
                </c:pt>
                <c:pt idx="9">
                  <c:v>2.3999999999999998E-3</c:v>
                </c:pt>
                <c:pt idx="10">
                  <c:v>1E-3</c:v>
                </c:pt>
                <c:pt idx="11">
                  <c:v>1.5E-3</c:v>
                </c:pt>
                <c:pt idx="12">
                  <c:v>2E-3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 formatCode="0.00">
                  <c:v>1.3260000000000001E-2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5A-437C-84B5-8915F28E7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5533224"/>
        <c:axId val="715533552"/>
      </c:lineChart>
      <c:catAx>
        <c:axId val="715533224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715533552"/>
        <c:crosses val="autoZero"/>
        <c:auto val="1"/>
        <c:lblAlgn val="ctr"/>
        <c:lblOffset val="100"/>
        <c:noMultiLvlLbl val="0"/>
      </c:catAx>
      <c:valAx>
        <c:axId val="715533552"/>
        <c:scaling>
          <c:orientation val="minMax"/>
          <c:max val="0.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7155332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Grafy!$C$140</c:f>
              <c:strCache>
                <c:ptCount val="1"/>
                <c:pt idx="0">
                  <c:v>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Grafy!$B$141:$B$157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Ø</c:v>
                </c:pt>
              </c:strCache>
            </c:strRef>
          </c:cat>
          <c:val>
            <c:numRef>
              <c:f>Grafy!$C$141:$C$157</c:f>
              <c:numCache>
                <c:formatCode>General</c:formatCode>
                <c:ptCount val="17"/>
                <c:pt idx="0">
                  <c:v>0.01</c:v>
                </c:pt>
                <c:pt idx="1">
                  <c:v>0.01</c:v>
                </c:pt>
                <c:pt idx="2">
                  <c:v>0.01</c:v>
                </c:pt>
                <c:pt idx="3">
                  <c:v>0.01</c:v>
                </c:pt>
                <c:pt idx="4">
                  <c:v>0.01</c:v>
                </c:pt>
                <c:pt idx="5">
                  <c:v>0.01</c:v>
                </c:pt>
                <c:pt idx="6">
                  <c:v>0.01</c:v>
                </c:pt>
                <c:pt idx="7">
                  <c:v>0.01</c:v>
                </c:pt>
                <c:pt idx="8">
                  <c:v>0.01</c:v>
                </c:pt>
                <c:pt idx="9">
                  <c:v>0.01</c:v>
                </c:pt>
                <c:pt idx="10">
                  <c:v>0.01</c:v>
                </c:pt>
                <c:pt idx="11">
                  <c:v>0.01</c:v>
                </c:pt>
                <c:pt idx="12">
                  <c:v>0.01</c:v>
                </c:pt>
                <c:pt idx="13">
                  <c:v>0.01</c:v>
                </c:pt>
                <c:pt idx="14">
                  <c:v>0.01</c:v>
                </c:pt>
                <c:pt idx="15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D3-4A17-91C2-147A21717410}"/>
            </c:ext>
          </c:extLst>
        </c:ser>
        <c:ser>
          <c:idx val="1"/>
          <c:order val="1"/>
          <c:tx>
            <c:strRef>
              <c:f>Grafy!$D$140</c:f>
              <c:strCache>
                <c:ptCount val="1"/>
                <c:pt idx="0">
                  <c:v>B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Grafy!$B$141:$B$157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Ø</c:v>
                </c:pt>
              </c:strCache>
            </c:strRef>
          </c:cat>
          <c:val>
            <c:numRef>
              <c:f>Grafy!$D$141:$D$157</c:f>
              <c:numCache>
                <c:formatCode>General</c:formatCode>
                <c:ptCount val="17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  <c:pt idx="7">
                  <c:v>0.25</c:v>
                </c:pt>
                <c:pt idx="8">
                  <c:v>0.25</c:v>
                </c:pt>
                <c:pt idx="9">
                  <c:v>0.25</c:v>
                </c:pt>
                <c:pt idx="10">
                  <c:v>0.25</c:v>
                </c:pt>
                <c:pt idx="11">
                  <c:v>0.25</c:v>
                </c:pt>
                <c:pt idx="12">
                  <c:v>0.25</c:v>
                </c:pt>
                <c:pt idx="13">
                  <c:v>0.25</c:v>
                </c:pt>
                <c:pt idx="14">
                  <c:v>0.25</c:v>
                </c:pt>
                <c:pt idx="15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3-4A17-91C2-147A21717410}"/>
            </c:ext>
          </c:extLst>
        </c:ser>
        <c:ser>
          <c:idx val="2"/>
          <c:order val="2"/>
          <c:tx>
            <c:strRef>
              <c:f>Grafy!$E$140</c:f>
              <c:strCache>
                <c:ptCount val="1"/>
                <c:pt idx="0">
                  <c:v>I.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forward val="2"/>
            <c:dispRSqr val="0"/>
            <c:dispEq val="0"/>
          </c:trendline>
          <c:cat>
            <c:strRef>
              <c:f>Grafy!$B$141:$B$157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Ø</c:v>
                </c:pt>
              </c:strCache>
            </c:strRef>
          </c:cat>
          <c:val>
            <c:numRef>
              <c:f>Grafy!$E$141:$E$157</c:f>
              <c:numCache>
                <c:formatCode>0.00</c:formatCode>
                <c:ptCount val="17"/>
                <c:pt idx="0" formatCode="General">
                  <c:v>2.5000000000000001E-2</c:v>
                </c:pt>
                <c:pt idx="1">
                  <c:v>0.05</c:v>
                </c:pt>
                <c:pt idx="2">
                  <c:v>0.08</c:v>
                </c:pt>
                <c:pt idx="3">
                  <c:v>0.05</c:v>
                </c:pt>
                <c:pt idx="4">
                  <c:v>2.5000000000000001E-2</c:v>
                </c:pt>
                <c:pt idx="5">
                  <c:v>0.2</c:v>
                </c:pt>
                <c:pt idx="6">
                  <c:v>0.08</c:v>
                </c:pt>
                <c:pt idx="7">
                  <c:v>0.1</c:v>
                </c:pt>
                <c:pt idx="8">
                  <c:v>0.05</c:v>
                </c:pt>
                <c:pt idx="9">
                  <c:v>2.5000000000000001E-2</c:v>
                </c:pt>
                <c:pt idx="10">
                  <c:v>0.13</c:v>
                </c:pt>
                <c:pt idx="11">
                  <c:v>2.5000000000000001E-2</c:v>
                </c:pt>
                <c:pt idx="12">
                  <c:v>3.5000000000000003E-2</c:v>
                </c:pt>
                <c:pt idx="13">
                  <c:v>0.22</c:v>
                </c:pt>
                <c:pt idx="14">
                  <c:v>2.5000000000000001E-2</c:v>
                </c:pt>
                <c:pt idx="15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D3-4A17-91C2-147A21717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2996968"/>
        <c:axId val="672997296"/>
      </c:lineChart>
      <c:catAx>
        <c:axId val="672996968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72997296"/>
        <c:crosses val="autoZero"/>
        <c:auto val="1"/>
        <c:lblAlgn val="ctr"/>
        <c:lblOffset val="100"/>
        <c:noMultiLvlLbl val="0"/>
      </c:catAx>
      <c:valAx>
        <c:axId val="672997296"/>
        <c:scaling>
          <c:orientation val="minMax"/>
          <c:max val="0.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729969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Grafy!$C$163</c:f>
              <c:strCache>
                <c:ptCount val="1"/>
                <c:pt idx="0">
                  <c:v>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Grafy!$B$164:$B$180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Ø</c:v>
                </c:pt>
              </c:strCache>
            </c:strRef>
          </c:cat>
          <c:val>
            <c:numRef>
              <c:f>Grafy!$C$164:$C$180</c:f>
              <c:numCache>
                <c:formatCode>General</c:formatCode>
                <c:ptCount val="17"/>
                <c:pt idx="0">
                  <c:v>0.01</c:v>
                </c:pt>
                <c:pt idx="1">
                  <c:v>0.01</c:v>
                </c:pt>
                <c:pt idx="2">
                  <c:v>0.01</c:v>
                </c:pt>
                <c:pt idx="3">
                  <c:v>0.01</c:v>
                </c:pt>
                <c:pt idx="4">
                  <c:v>0.01</c:v>
                </c:pt>
                <c:pt idx="5">
                  <c:v>0.01</c:v>
                </c:pt>
                <c:pt idx="6">
                  <c:v>0.01</c:v>
                </c:pt>
                <c:pt idx="7">
                  <c:v>0.01</c:v>
                </c:pt>
                <c:pt idx="8">
                  <c:v>0.01</c:v>
                </c:pt>
                <c:pt idx="9">
                  <c:v>0.01</c:v>
                </c:pt>
                <c:pt idx="10">
                  <c:v>0.01</c:v>
                </c:pt>
                <c:pt idx="11">
                  <c:v>0.01</c:v>
                </c:pt>
                <c:pt idx="12">
                  <c:v>0.01</c:v>
                </c:pt>
                <c:pt idx="13">
                  <c:v>0.01</c:v>
                </c:pt>
                <c:pt idx="14">
                  <c:v>0.01</c:v>
                </c:pt>
                <c:pt idx="15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03-4B95-830E-134ADACEFD9B}"/>
            </c:ext>
          </c:extLst>
        </c:ser>
        <c:ser>
          <c:idx val="1"/>
          <c:order val="1"/>
          <c:tx>
            <c:strRef>
              <c:f>Grafy!$D$163</c:f>
              <c:strCache>
                <c:ptCount val="1"/>
                <c:pt idx="0">
                  <c:v>B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Grafy!$B$164:$B$180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Ø</c:v>
                </c:pt>
              </c:strCache>
            </c:strRef>
          </c:cat>
          <c:val>
            <c:numRef>
              <c:f>Grafy!$D$164:$D$180</c:f>
              <c:numCache>
                <c:formatCode>General</c:formatCode>
                <c:ptCount val="17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  <c:pt idx="7">
                  <c:v>0.25</c:v>
                </c:pt>
                <c:pt idx="8">
                  <c:v>0.25</c:v>
                </c:pt>
                <c:pt idx="9">
                  <c:v>0.25</c:v>
                </c:pt>
                <c:pt idx="10">
                  <c:v>0.25</c:v>
                </c:pt>
                <c:pt idx="11">
                  <c:v>0.25</c:v>
                </c:pt>
                <c:pt idx="12">
                  <c:v>0.25</c:v>
                </c:pt>
                <c:pt idx="13">
                  <c:v>0.25</c:v>
                </c:pt>
                <c:pt idx="14">
                  <c:v>0.25</c:v>
                </c:pt>
                <c:pt idx="15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03-4B95-830E-134ADACEFD9B}"/>
            </c:ext>
          </c:extLst>
        </c:ser>
        <c:ser>
          <c:idx val="2"/>
          <c:order val="2"/>
          <c:tx>
            <c:strRef>
              <c:f>Grafy!$E$163</c:f>
              <c:strCache>
                <c:ptCount val="1"/>
                <c:pt idx="0">
                  <c:v>II.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forward val="2"/>
            <c:dispRSqr val="0"/>
            <c:dispEq val="0"/>
          </c:trendline>
          <c:cat>
            <c:strRef>
              <c:f>Grafy!$B$164:$B$180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Ø</c:v>
                </c:pt>
              </c:strCache>
            </c:strRef>
          </c:cat>
          <c:val>
            <c:numRef>
              <c:f>Grafy!$E$164:$E$180</c:f>
              <c:numCache>
                <c:formatCode>0.000</c:formatCode>
                <c:ptCount val="17"/>
                <c:pt idx="0">
                  <c:v>2.5000000000000001E-2</c:v>
                </c:pt>
                <c:pt idx="1">
                  <c:v>2.5000000000000001E-2</c:v>
                </c:pt>
                <c:pt idx="2">
                  <c:v>2.5000000000000001E-2</c:v>
                </c:pt>
                <c:pt idx="3">
                  <c:v>2.5000000000000001E-2</c:v>
                </c:pt>
                <c:pt idx="4">
                  <c:v>2.5000000000000001E-2</c:v>
                </c:pt>
                <c:pt idx="5">
                  <c:v>2.5000000000000001E-2</c:v>
                </c:pt>
                <c:pt idx="6">
                  <c:v>2.5000000000000001E-2</c:v>
                </c:pt>
                <c:pt idx="7">
                  <c:v>2.5000000000000001E-2</c:v>
                </c:pt>
                <c:pt idx="8">
                  <c:v>3.0000000000000001E-3</c:v>
                </c:pt>
                <c:pt idx="9">
                  <c:v>7.3000000000000001E-3</c:v>
                </c:pt>
                <c:pt idx="10">
                  <c:v>7.0000000000000001E-3</c:v>
                </c:pt>
                <c:pt idx="11">
                  <c:v>5.0000000000000001E-3</c:v>
                </c:pt>
                <c:pt idx="12">
                  <c:v>2E-3</c:v>
                </c:pt>
                <c:pt idx="13">
                  <c:v>0</c:v>
                </c:pt>
                <c:pt idx="14">
                  <c:v>0</c:v>
                </c:pt>
                <c:pt idx="15">
                  <c:v>2E-3</c:v>
                </c:pt>
                <c:pt idx="16">
                  <c:v>3.2875000000000005E-3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03-4B95-830E-134ADACEFD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6257312"/>
        <c:axId val="566256000"/>
      </c:lineChart>
      <c:catAx>
        <c:axId val="566257312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66256000"/>
        <c:crosses val="autoZero"/>
        <c:auto val="1"/>
        <c:lblAlgn val="ctr"/>
        <c:lblOffset val="100"/>
        <c:noMultiLvlLbl val="0"/>
      </c:catAx>
      <c:valAx>
        <c:axId val="566256000"/>
        <c:scaling>
          <c:orientation val="minMax"/>
          <c:max val="0.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662573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NEL!$B$7:$B$22</c:f>
              <c:numCache>
                <c:formatCode>General</c:formatCode>
                <c:ptCount val="1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</c:numCache>
            </c:numRef>
          </c:cat>
          <c:val>
            <c:numRef>
              <c:f>NEL!$C$7:$C$22</c:f>
              <c:numCache>
                <c:formatCode>General</c:formatCode>
                <c:ptCount val="16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80-4E60-B37F-2EC061B47D80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NEL!$B$7:$B$22</c:f>
              <c:numCache>
                <c:formatCode>General</c:formatCode>
                <c:ptCount val="1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</c:numCache>
            </c:numRef>
          </c:cat>
          <c:val>
            <c:numRef>
              <c:f>NEL!$D$7:$D$22</c:f>
              <c:numCache>
                <c:formatCode>General</c:formatCode>
                <c:ptCount val="16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80-4E60-B37F-2EC061B47D80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NEL!$B$7:$B$22</c:f>
              <c:numCache>
                <c:formatCode>General</c:formatCode>
                <c:ptCount val="1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</c:numCache>
            </c:numRef>
          </c:cat>
          <c:val>
            <c:numRef>
              <c:f>NEL!$E$7:$E$22</c:f>
              <c:numCache>
                <c:formatCode>General</c:formatCode>
                <c:ptCount val="16"/>
                <c:pt idx="0">
                  <c:v>0.02</c:v>
                </c:pt>
                <c:pt idx="1">
                  <c:v>0</c:v>
                </c:pt>
                <c:pt idx="2">
                  <c:v>0.02</c:v>
                </c:pt>
                <c:pt idx="3">
                  <c:v>0</c:v>
                </c:pt>
                <c:pt idx="4">
                  <c:v>0.02</c:v>
                </c:pt>
                <c:pt idx="5">
                  <c:v>0.01</c:v>
                </c:pt>
                <c:pt idx="6">
                  <c:v>0.28000000000000003</c:v>
                </c:pt>
                <c:pt idx="7">
                  <c:v>0</c:v>
                </c:pt>
                <c:pt idx="8">
                  <c:v>0</c:v>
                </c:pt>
                <c:pt idx="9">
                  <c:v>0.02</c:v>
                </c:pt>
                <c:pt idx="10">
                  <c:v>0</c:v>
                </c:pt>
                <c:pt idx="11">
                  <c:v>0</c:v>
                </c:pt>
                <c:pt idx="12">
                  <c:v>0.02</c:v>
                </c:pt>
                <c:pt idx="13">
                  <c:v>0.06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80-4E60-B37F-2EC061B47D80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NEL!$B$7:$B$22</c:f>
              <c:numCache>
                <c:formatCode>General</c:formatCode>
                <c:ptCount val="1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</c:numCache>
            </c:numRef>
          </c:cat>
          <c:val>
            <c:numRef>
              <c:f>NEL!$F$7:$F$22</c:f>
              <c:numCache>
                <c:formatCode>General</c:formatCode>
                <c:ptCount val="16"/>
                <c:pt idx="0">
                  <c:v>0.02</c:v>
                </c:pt>
                <c:pt idx="1">
                  <c:v>0.02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2.5</c:v>
                </c:pt>
                <c:pt idx="6">
                  <c:v>0</c:v>
                </c:pt>
                <c:pt idx="7">
                  <c:v>0.28000000000000003</c:v>
                </c:pt>
                <c:pt idx="8">
                  <c:v>0.11</c:v>
                </c:pt>
                <c:pt idx="9">
                  <c:v>0</c:v>
                </c:pt>
                <c:pt idx="10">
                  <c:v>0.09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80-4E60-B37F-2EC061B47D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6593928"/>
        <c:axId val="566599176"/>
      </c:lineChart>
      <c:catAx>
        <c:axId val="566593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66599176"/>
        <c:crosses val="autoZero"/>
        <c:auto val="1"/>
        <c:lblAlgn val="ctr"/>
        <c:lblOffset val="100"/>
        <c:noMultiLvlLbl val="0"/>
      </c:catAx>
      <c:valAx>
        <c:axId val="566599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66593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4" Type="http://schemas.openxmlformats.org/officeDocument/2006/relationships/chart" Target="../charts/chart18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15902</xdr:colOff>
      <xdr:row>1</xdr:row>
      <xdr:rowOff>15901</xdr:rowOff>
    </xdr:from>
    <xdr:to>
      <xdr:col>17</xdr:col>
      <xdr:colOff>7951</xdr:colOff>
      <xdr:row>18</xdr:row>
      <xdr:rowOff>166976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1B0278B-CD87-4FC8-9521-F97AFECB92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31804</xdr:colOff>
      <xdr:row>23</xdr:row>
      <xdr:rowOff>166977</xdr:rowOff>
    </xdr:from>
    <xdr:to>
      <xdr:col>17</xdr:col>
      <xdr:colOff>15903</xdr:colOff>
      <xdr:row>41</xdr:row>
      <xdr:rowOff>174928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B4387E83-7B45-44C0-B6AE-08596FF164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47707</xdr:colOff>
      <xdr:row>47</xdr:row>
      <xdr:rowOff>15902</xdr:rowOff>
    </xdr:from>
    <xdr:to>
      <xdr:col>17</xdr:col>
      <xdr:colOff>23853</xdr:colOff>
      <xdr:row>65</xdr:row>
      <xdr:rowOff>7951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9BA9EA4B-AD3F-40BB-A60B-53BCD8C472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71560</xdr:colOff>
      <xdr:row>70</xdr:row>
      <xdr:rowOff>0</xdr:rowOff>
    </xdr:from>
    <xdr:to>
      <xdr:col>16</xdr:col>
      <xdr:colOff>628153</xdr:colOff>
      <xdr:row>88</xdr:row>
      <xdr:rowOff>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82255DFD-B74D-4545-80EF-F35AD41DB9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7950</xdr:colOff>
      <xdr:row>93</xdr:row>
      <xdr:rowOff>15903</xdr:rowOff>
    </xdr:from>
    <xdr:to>
      <xdr:col>16</xdr:col>
      <xdr:colOff>628152</xdr:colOff>
      <xdr:row>110</xdr:row>
      <xdr:rowOff>166978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4A031C44-8A34-4014-9CC1-7168DA3ACD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580445</xdr:colOff>
      <xdr:row>116</xdr:row>
      <xdr:rowOff>31805</xdr:rowOff>
    </xdr:from>
    <xdr:to>
      <xdr:col>16</xdr:col>
      <xdr:colOff>620202</xdr:colOff>
      <xdr:row>133</xdr:row>
      <xdr:rowOff>119270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53F5EFE4-36B3-4B10-8D96-24A5C2B7D6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620201</xdr:colOff>
      <xdr:row>139</xdr:row>
      <xdr:rowOff>31806</xdr:rowOff>
    </xdr:from>
    <xdr:to>
      <xdr:col>17</xdr:col>
      <xdr:colOff>0</xdr:colOff>
      <xdr:row>156</xdr:row>
      <xdr:rowOff>174930</xdr:rowOff>
    </xdr:to>
    <xdr:graphicFrame macro="">
      <xdr:nvGraphicFramePr>
        <xdr:cNvPr id="16" name="Graf 15">
          <a:extLst>
            <a:ext uri="{FF2B5EF4-FFF2-40B4-BE49-F238E27FC236}">
              <a16:creationId xmlns:a16="http://schemas.microsoft.com/office/drawing/2014/main" id="{EE52D0A4-BFFD-4F26-BD4B-11CE553F92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612251</xdr:colOff>
      <xdr:row>162</xdr:row>
      <xdr:rowOff>15903</xdr:rowOff>
    </xdr:from>
    <xdr:to>
      <xdr:col>17</xdr:col>
      <xdr:colOff>7951</xdr:colOff>
      <xdr:row>180</xdr:row>
      <xdr:rowOff>23854</xdr:rowOff>
    </xdr:to>
    <xdr:graphicFrame macro="">
      <xdr:nvGraphicFramePr>
        <xdr:cNvPr id="17" name="Graf 16">
          <a:extLst>
            <a:ext uri="{FF2B5EF4-FFF2-40B4-BE49-F238E27FC236}">
              <a16:creationId xmlns:a16="http://schemas.microsoft.com/office/drawing/2014/main" id="{E3E9347C-A3B4-446A-96A2-D388A78136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533400</xdr:colOff>
      <xdr:row>16</xdr:row>
      <xdr:rowOff>60960</xdr:rowOff>
    </xdr:from>
    <xdr:to>
      <xdr:col>27</xdr:col>
      <xdr:colOff>525780</xdr:colOff>
      <xdr:row>31</xdr:row>
      <xdr:rowOff>91440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6599EF18-3F6F-4ACD-ABCF-947C61EEA4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533400</xdr:colOff>
      <xdr:row>43</xdr:row>
      <xdr:rowOff>175260</xdr:rowOff>
    </xdr:from>
    <xdr:to>
      <xdr:col>27</xdr:col>
      <xdr:colOff>228600</xdr:colOff>
      <xdr:row>60</xdr:row>
      <xdr:rowOff>45720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87E3D8E0-6C0A-4E6B-82BD-90D55F1C0D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533400</xdr:colOff>
      <xdr:row>8</xdr:row>
      <xdr:rowOff>53340</xdr:rowOff>
    </xdr:from>
    <xdr:to>
      <xdr:col>28</xdr:col>
      <xdr:colOff>228600</xdr:colOff>
      <xdr:row>22</xdr:row>
      <xdr:rowOff>53340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75EC5D2-61C0-4FEF-BF4B-1B8082015D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533400</xdr:colOff>
      <xdr:row>30</xdr:row>
      <xdr:rowOff>167640</xdr:rowOff>
    </xdr:from>
    <xdr:to>
      <xdr:col>28</xdr:col>
      <xdr:colOff>228600</xdr:colOff>
      <xdr:row>45</xdr:row>
      <xdr:rowOff>175260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B40267ED-DDB1-4030-AF50-0E7F8C1FA8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533400</xdr:colOff>
      <xdr:row>59</xdr:row>
      <xdr:rowOff>22860</xdr:rowOff>
    </xdr:from>
    <xdr:to>
      <xdr:col>16</xdr:col>
      <xdr:colOff>228600</xdr:colOff>
      <xdr:row>72</xdr:row>
      <xdr:rowOff>144780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F9B562CC-22A8-4393-971F-208E386B79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612251</xdr:colOff>
      <xdr:row>4</xdr:row>
      <xdr:rowOff>55659</xdr:rowOff>
    </xdr:from>
    <xdr:to>
      <xdr:col>16</xdr:col>
      <xdr:colOff>63609</xdr:colOff>
      <xdr:row>21</xdr:row>
      <xdr:rowOff>47707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47D1083-16EC-4F21-B1B6-1B4961CB9E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95416</xdr:colOff>
      <xdr:row>28</xdr:row>
      <xdr:rowOff>95415</xdr:rowOff>
    </xdr:from>
    <xdr:to>
      <xdr:col>15</xdr:col>
      <xdr:colOff>39756</xdr:colOff>
      <xdr:row>42</xdr:row>
      <xdr:rowOff>55659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2FB037B1-577C-4FAB-B659-7831624B51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23853</xdr:colOff>
      <xdr:row>7</xdr:row>
      <xdr:rowOff>87464</xdr:rowOff>
    </xdr:from>
    <xdr:to>
      <xdr:col>15</xdr:col>
      <xdr:colOff>143123</xdr:colOff>
      <xdr:row>21</xdr:row>
      <xdr:rowOff>47707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78EDEA17-74CA-478C-9E3F-EAC4AB2E1A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23853</xdr:colOff>
      <xdr:row>31</xdr:row>
      <xdr:rowOff>79512</xdr:rowOff>
    </xdr:from>
    <xdr:to>
      <xdr:col>15</xdr:col>
      <xdr:colOff>143123</xdr:colOff>
      <xdr:row>46</xdr:row>
      <xdr:rowOff>15902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78F734E3-F431-4446-9A94-93C74ABDE3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17</xdr:col>
      <xdr:colOff>23853</xdr:colOff>
      <xdr:row>21</xdr:row>
      <xdr:rowOff>31805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CE7ABBD-91BC-43F0-8B43-889706E9E3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620202</xdr:colOff>
      <xdr:row>25</xdr:row>
      <xdr:rowOff>87464</xdr:rowOff>
    </xdr:from>
    <xdr:to>
      <xdr:col>17</xdr:col>
      <xdr:colOff>15902</xdr:colOff>
      <xdr:row>44</xdr:row>
      <xdr:rowOff>95414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5399E280-2339-43B6-A01A-63BE8A9A56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15903</xdr:colOff>
      <xdr:row>2</xdr:row>
      <xdr:rowOff>55659</xdr:rowOff>
    </xdr:from>
    <xdr:to>
      <xdr:col>17</xdr:col>
      <xdr:colOff>7951</xdr:colOff>
      <xdr:row>21</xdr:row>
      <xdr:rowOff>31805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EA521606-791F-4F9B-A841-E8460604E7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47708</xdr:colOff>
      <xdr:row>25</xdr:row>
      <xdr:rowOff>79513</xdr:rowOff>
    </xdr:from>
    <xdr:to>
      <xdr:col>17</xdr:col>
      <xdr:colOff>31804</xdr:colOff>
      <xdr:row>44</xdr:row>
      <xdr:rowOff>190831</xdr:rowOff>
    </xdr:to>
    <xdr:graphicFrame macro="">
      <xdr:nvGraphicFramePr>
        <xdr:cNvPr id="10" name="Graf 9">
          <a:extLst>
            <a:ext uri="{FF2B5EF4-FFF2-40B4-BE49-F238E27FC236}">
              <a16:creationId xmlns:a16="http://schemas.microsoft.com/office/drawing/2014/main" id="{DA15943D-B2E0-49CF-AFAA-3030E7B7F9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579120</xdr:colOff>
      <xdr:row>8</xdr:row>
      <xdr:rowOff>30480</xdr:rowOff>
    </xdr:from>
    <xdr:to>
      <xdr:col>28</xdr:col>
      <xdr:colOff>228600</xdr:colOff>
      <xdr:row>36</xdr:row>
      <xdr:rowOff>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611CDFC6-27C3-4E2D-9BEB-F5DABA8887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297180</xdr:colOff>
      <xdr:row>45</xdr:row>
      <xdr:rowOff>68580</xdr:rowOff>
    </xdr:from>
    <xdr:to>
      <xdr:col>28</xdr:col>
      <xdr:colOff>320040</xdr:colOff>
      <xdr:row>75</xdr:row>
      <xdr:rowOff>175260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7617285E-43AF-4EA3-B2D6-824ADAD667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297180</xdr:colOff>
      <xdr:row>84</xdr:row>
      <xdr:rowOff>60960</xdr:rowOff>
    </xdr:from>
    <xdr:to>
      <xdr:col>28</xdr:col>
      <xdr:colOff>228600</xdr:colOff>
      <xdr:row>114</xdr:row>
      <xdr:rowOff>99060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71905F94-06DC-409E-9E92-CE9D01DCAD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320040</xdr:colOff>
      <xdr:row>123</xdr:row>
      <xdr:rowOff>53340</xdr:rowOff>
    </xdr:from>
    <xdr:to>
      <xdr:col>28</xdr:col>
      <xdr:colOff>228600</xdr:colOff>
      <xdr:row>145</xdr:row>
      <xdr:rowOff>114300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BA3C6B88-E3EE-4AB9-9FC5-029E9D0157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0.06459</cdr:x>
      <cdr:y>0.0503</cdr:y>
    </cdr:to>
    <cdr:pic>
      <cdr:nvPicPr>
        <cdr:cNvPr id="2" name="chart">
          <a:extLst xmlns:a="http://schemas.openxmlformats.org/drawingml/2006/main">
            <a:ext uri="{FF2B5EF4-FFF2-40B4-BE49-F238E27FC236}">
              <a16:creationId xmlns:a16="http://schemas.microsoft.com/office/drawing/2014/main" id="{4B7916B7-A02C-4EE5-837D-B602CFAB750E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725487" cy="256054"/>
        </a:xfrm>
        <a:prstGeom xmlns:a="http://schemas.openxmlformats.org/drawingml/2006/main" prst="rect">
          <a:avLst/>
        </a:prstGeom>
      </cdr:spPr>
    </cdr:pic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579120</xdr:colOff>
      <xdr:row>9</xdr:row>
      <xdr:rowOff>30480</xdr:rowOff>
    </xdr:from>
    <xdr:to>
      <xdr:col>29</xdr:col>
      <xdr:colOff>228600</xdr:colOff>
      <xdr:row>37</xdr:row>
      <xdr:rowOff>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8F15D03-ED64-47AA-83DE-F151632EEA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297180</xdr:colOff>
      <xdr:row>46</xdr:row>
      <xdr:rowOff>68580</xdr:rowOff>
    </xdr:from>
    <xdr:to>
      <xdr:col>29</xdr:col>
      <xdr:colOff>320040</xdr:colOff>
      <xdr:row>76</xdr:row>
      <xdr:rowOff>175260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4532A243-0D10-47B4-A033-35A3E498F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297180</xdr:colOff>
      <xdr:row>85</xdr:row>
      <xdr:rowOff>60960</xdr:rowOff>
    </xdr:from>
    <xdr:to>
      <xdr:col>29</xdr:col>
      <xdr:colOff>228600</xdr:colOff>
      <xdr:row>115</xdr:row>
      <xdr:rowOff>99060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A53C9D50-E552-4871-8400-A5CFDE7614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320040</xdr:colOff>
      <xdr:row>124</xdr:row>
      <xdr:rowOff>53340</xdr:rowOff>
    </xdr:from>
    <xdr:to>
      <xdr:col>29</xdr:col>
      <xdr:colOff>228600</xdr:colOff>
      <xdr:row>146</xdr:row>
      <xdr:rowOff>114300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7749318A-6930-4DE9-A797-A9A791EC12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35</xdr:col>
      <xdr:colOff>0</xdr:colOff>
      <xdr:row>120</xdr:row>
      <xdr:rowOff>0</xdr:rowOff>
    </xdr:from>
    <xdr:to>
      <xdr:col>35</xdr:col>
      <xdr:colOff>302150</xdr:colOff>
      <xdr:row>121</xdr:row>
      <xdr:rowOff>110987</xdr:rowOff>
    </xdr:to>
    <xdr:sp macro="" textlink="">
      <xdr:nvSpPr>
        <xdr:cNvPr id="6" name="AutoShape 2" descr="{\tilde  x}">
          <a:extLst>
            <a:ext uri="{FF2B5EF4-FFF2-40B4-BE49-F238E27FC236}">
              <a16:creationId xmlns:a16="http://schemas.microsoft.com/office/drawing/2014/main" id="{36722A13-81C2-4ADA-A4E1-A326EA542C91}"/>
            </a:ext>
          </a:extLst>
        </xdr:cNvPr>
        <xdr:cNvSpPr>
          <a:spLocks noChangeAspect="1" noChangeArrowheads="1"/>
        </xdr:cNvSpPr>
      </xdr:nvSpPr>
      <xdr:spPr bwMode="auto">
        <a:xfrm>
          <a:off x="21595080" y="22052280"/>
          <a:ext cx="302150" cy="293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310101</xdr:colOff>
      <xdr:row>219</xdr:row>
      <xdr:rowOff>190832</xdr:rowOff>
    </xdr:from>
    <xdr:to>
      <xdr:col>20</xdr:col>
      <xdr:colOff>7951</xdr:colOff>
      <xdr:row>255</xdr:row>
      <xdr:rowOff>182880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DB1B9FD1-87F2-4D8F-B426-28B71F1766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302148</xdr:colOff>
      <xdr:row>260</xdr:row>
      <xdr:rowOff>23854</xdr:rowOff>
    </xdr:from>
    <xdr:to>
      <xdr:col>19</xdr:col>
      <xdr:colOff>636103</xdr:colOff>
      <xdr:row>293</xdr:row>
      <xdr:rowOff>0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81F8F328-91DB-4C18-8025-3573AF2F10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0.01554</cdr:x>
      <cdr:y>0.52394</cdr:y>
    </cdr:from>
    <cdr:to>
      <cdr:x>0.04162</cdr:x>
      <cdr:y>0.64737</cdr:y>
    </cdr:to>
    <cdr:pic>
      <cdr:nvPicPr>
        <cdr:cNvPr id="3" name="chart">
          <a:extLst xmlns:a="http://schemas.openxmlformats.org/drawingml/2006/main">
            <a:ext uri="{FF2B5EF4-FFF2-40B4-BE49-F238E27FC236}">
              <a16:creationId xmlns:a16="http://schemas.microsoft.com/office/drawing/2014/main" id="{1FEFA1B8-A354-4990-B96F-8FBB51C7F3C6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108999" y="3589020"/>
          <a:ext cx="182880" cy="845488"/>
        </a:xfrm>
        <a:prstGeom xmlns:a="http://schemas.openxmlformats.org/drawingml/2006/main" prst="rect">
          <a:avLst/>
        </a:prstGeom>
      </cdr:spPr>
    </cdr:pic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310101</xdr:colOff>
      <xdr:row>1</xdr:row>
      <xdr:rowOff>190832</xdr:rowOff>
    </xdr:from>
    <xdr:to>
      <xdr:col>19</xdr:col>
      <xdr:colOff>7951</xdr:colOff>
      <xdr:row>35</xdr:row>
      <xdr:rowOff>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3459FDCF-E5C4-470C-A679-8E816ACFD1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302148</xdr:colOff>
      <xdr:row>39</xdr:row>
      <xdr:rowOff>23854</xdr:rowOff>
    </xdr:from>
    <xdr:to>
      <xdr:col>18</xdr:col>
      <xdr:colOff>636103</xdr:colOff>
      <xdr:row>72</xdr:row>
      <xdr:rowOff>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218628FD-9FEA-42F2-8592-54E37A04DA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huchl&#237;ci\Documents\statistika_uk&#225;zka%20(002)%20&#8211;%20kopie\statistika_uk&#225;zka%20(002)%20&#8211;%20kop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</sheetNames>
    <sheetDataSet>
      <sheetData sheetId="0">
        <row r="220">
          <cell r="D220" t="str">
            <v>PCB HG 1</v>
          </cell>
          <cell r="E220" t="str">
            <v>Limit A</v>
          </cell>
          <cell r="F220" t="str">
            <v>Limit B</v>
          </cell>
          <cell r="G220" t="str">
            <v>PCB HG 3</v>
          </cell>
        </row>
        <row r="221">
          <cell r="C221">
            <v>2004</v>
          </cell>
          <cell r="D221">
            <v>2.5000000000000001E-2</v>
          </cell>
          <cell r="E221">
            <v>0.01</v>
          </cell>
          <cell r="F221">
            <v>0.25</v>
          </cell>
          <cell r="G221">
            <v>2.5000000000000001E-2</v>
          </cell>
        </row>
        <row r="222">
          <cell r="C222"/>
          <cell r="D222">
            <v>2.5000000000000001E-2</v>
          </cell>
          <cell r="E222">
            <v>0.01</v>
          </cell>
          <cell r="F222">
            <v>0.25</v>
          </cell>
          <cell r="G222">
            <v>2.5000000000000001E-2</v>
          </cell>
        </row>
        <row r="223">
          <cell r="C223">
            <v>2005</v>
          </cell>
          <cell r="D223">
            <v>8.0000000000000002E-3</v>
          </cell>
          <cell r="E223">
            <v>0.01</v>
          </cell>
          <cell r="F223">
            <v>0.25</v>
          </cell>
          <cell r="G223">
            <v>0.05</v>
          </cell>
        </row>
        <row r="224">
          <cell r="C224"/>
          <cell r="D224">
            <v>3.7999999999999999E-2</v>
          </cell>
          <cell r="E224">
            <v>0.01</v>
          </cell>
          <cell r="F224">
            <v>0.25</v>
          </cell>
          <cell r="G224">
            <v>2.5000000000000001E-2</v>
          </cell>
        </row>
        <row r="225">
          <cell r="C225">
            <v>2006</v>
          </cell>
          <cell r="D225">
            <v>4.4999999999999998E-2</v>
          </cell>
          <cell r="E225">
            <v>0.01</v>
          </cell>
          <cell r="F225">
            <v>0.25</v>
          </cell>
          <cell r="G225">
            <v>0.08</v>
          </cell>
        </row>
        <row r="226">
          <cell r="C226"/>
          <cell r="D226">
            <v>8.0000000000000002E-3</v>
          </cell>
          <cell r="E226">
            <v>0.01</v>
          </cell>
          <cell r="F226">
            <v>0.25</v>
          </cell>
          <cell r="G226">
            <v>2.5000000000000001E-2</v>
          </cell>
        </row>
        <row r="227">
          <cell r="C227">
            <v>2007</v>
          </cell>
          <cell r="D227">
            <v>1.4999999999999999E-2</v>
          </cell>
          <cell r="E227">
            <v>0.01</v>
          </cell>
          <cell r="F227">
            <v>0.25</v>
          </cell>
          <cell r="G227">
            <v>0.05</v>
          </cell>
        </row>
        <row r="228">
          <cell r="C228"/>
          <cell r="D228">
            <v>0.06</v>
          </cell>
          <cell r="E228">
            <v>0.01</v>
          </cell>
          <cell r="F228">
            <v>0.25</v>
          </cell>
          <cell r="G228">
            <v>2.5000000000000001E-2</v>
          </cell>
        </row>
        <row r="229">
          <cell r="C229">
            <v>2008</v>
          </cell>
          <cell r="D229">
            <v>2.5000000000000001E-2</v>
          </cell>
          <cell r="E229">
            <v>0.01</v>
          </cell>
          <cell r="F229">
            <v>0.25</v>
          </cell>
          <cell r="G229">
            <v>2.5000000000000001E-2</v>
          </cell>
        </row>
        <row r="230">
          <cell r="C230"/>
          <cell r="D230">
            <v>2.5000000000000001E-2</v>
          </cell>
          <cell r="E230">
            <v>0.01</v>
          </cell>
          <cell r="F230">
            <v>0.25</v>
          </cell>
          <cell r="G230">
            <v>2.5000000000000001E-2</v>
          </cell>
        </row>
        <row r="231">
          <cell r="C231">
            <v>2009</v>
          </cell>
          <cell r="D231">
            <v>2.5000000000000001E-2</v>
          </cell>
          <cell r="E231">
            <v>0.01</v>
          </cell>
          <cell r="F231">
            <v>0.25</v>
          </cell>
          <cell r="G231">
            <v>0.2</v>
          </cell>
        </row>
        <row r="232">
          <cell r="C232"/>
          <cell r="D232">
            <v>2.5000000000000001E-2</v>
          </cell>
          <cell r="E232">
            <v>0.01</v>
          </cell>
          <cell r="F232">
            <v>0.25</v>
          </cell>
          <cell r="G232">
            <v>2.5000000000000001E-2</v>
          </cell>
        </row>
        <row r="233">
          <cell r="C233">
            <v>2010</v>
          </cell>
          <cell r="D233">
            <v>2.5000000000000001E-2</v>
          </cell>
          <cell r="E233">
            <v>0.01</v>
          </cell>
          <cell r="F233">
            <v>0.25</v>
          </cell>
          <cell r="G233">
            <v>0.08</v>
          </cell>
        </row>
        <row r="234">
          <cell r="C234"/>
          <cell r="D234">
            <v>2.5000000000000001E-2</v>
          </cell>
          <cell r="E234">
            <v>0.01</v>
          </cell>
          <cell r="F234">
            <v>0.25</v>
          </cell>
          <cell r="G234">
            <v>2.5000000000000001E-2</v>
          </cell>
        </row>
        <row r="235">
          <cell r="C235">
            <v>2011</v>
          </cell>
          <cell r="D235">
            <v>4.0000000000000001E-3</v>
          </cell>
          <cell r="E235">
            <v>0.01</v>
          </cell>
          <cell r="F235">
            <v>0.25</v>
          </cell>
          <cell r="G235">
            <v>0.1</v>
          </cell>
        </row>
        <row r="236">
          <cell r="C236"/>
          <cell r="D236">
            <v>8.0000000000000002E-3</v>
          </cell>
          <cell r="E236">
            <v>0.01</v>
          </cell>
          <cell r="F236">
            <v>0.25</v>
          </cell>
          <cell r="G236">
            <v>2.5000000000000001E-2</v>
          </cell>
        </row>
        <row r="237">
          <cell r="C237">
            <v>2012</v>
          </cell>
          <cell r="D237">
            <v>1.1299999999999999E-2</v>
          </cell>
          <cell r="E237">
            <v>0.01</v>
          </cell>
          <cell r="F237">
            <v>0.25</v>
          </cell>
          <cell r="G237">
            <v>0.1</v>
          </cell>
        </row>
        <row r="238">
          <cell r="C238"/>
          <cell r="D238">
            <v>3.0000000000000001E-3</v>
          </cell>
          <cell r="E238">
            <v>0.01</v>
          </cell>
          <cell r="F238">
            <v>0.25</v>
          </cell>
          <cell r="G238">
            <v>0.25</v>
          </cell>
        </row>
        <row r="239">
          <cell r="C239">
            <v>2013</v>
          </cell>
          <cell r="D239">
            <v>2.5000000000000001E-2</v>
          </cell>
          <cell r="E239">
            <v>0.01</v>
          </cell>
          <cell r="F239">
            <v>0.25</v>
          </cell>
          <cell r="G239">
            <v>0.03</v>
          </cell>
        </row>
        <row r="240">
          <cell r="C240"/>
          <cell r="D240">
            <v>2.3999999999999998E-3</v>
          </cell>
          <cell r="E240">
            <v>0.01</v>
          </cell>
          <cell r="F240">
            <v>0.25</v>
          </cell>
          <cell r="G240">
            <v>0.01</v>
          </cell>
        </row>
        <row r="241">
          <cell r="C241">
            <v>2014</v>
          </cell>
          <cell r="D241">
            <v>2.5000000000000001E-2</v>
          </cell>
          <cell r="E241">
            <v>0.01</v>
          </cell>
          <cell r="F241">
            <v>0.25</v>
          </cell>
          <cell r="G241">
            <v>0.13</v>
          </cell>
        </row>
        <row r="242">
          <cell r="C242"/>
          <cell r="D242">
            <v>1E-3</v>
          </cell>
          <cell r="E242">
            <v>0.01</v>
          </cell>
          <cell r="F242">
            <v>0.25</v>
          </cell>
          <cell r="G242">
            <v>0.01</v>
          </cell>
        </row>
        <row r="243">
          <cell r="C243">
            <v>2015</v>
          </cell>
          <cell r="D243">
            <v>2.7E-2</v>
          </cell>
          <cell r="E243">
            <v>0.01</v>
          </cell>
          <cell r="F243">
            <v>0.25</v>
          </cell>
          <cell r="G243">
            <v>0.03</v>
          </cell>
        </row>
        <row r="244">
          <cell r="C244"/>
          <cell r="D244">
            <v>1.5E-3</v>
          </cell>
          <cell r="E244">
            <v>0.01</v>
          </cell>
          <cell r="F244">
            <v>0.25</v>
          </cell>
          <cell r="G244">
            <v>0.01</v>
          </cell>
        </row>
        <row r="245">
          <cell r="C245">
            <v>2016</v>
          </cell>
          <cell r="D245">
            <v>4.2999999999999997E-2</v>
          </cell>
          <cell r="E245">
            <v>0.01</v>
          </cell>
          <cell r="F245">
            <v>0.25</v>
          </cell>
          <cell r="G245">
            <v>0.04</v>
          </cell>
        </row>
        <row r="246">
          <cell r="C246"/>
          <cell r="D246">
            <v>2E-3</v>
          </cell>
          <cell r="E246">
            <v>0.01</v>
          </cell>
          <cell r="F246">
            <v>0.25</v>
          </cell>
          <cell r="G246">
            <v>0</v>
          </cell>
        </row>
        <row r="247">
          <cell r="C247">
            <v>2017</v>
          </cell>
          <cell r="D247">
            <v>2.5000000000000001E-2</v>
          </cell>
          <cell r="E247">
            <v>0.01</v>
          </cell>
          <cell r="F247">
            <v>0.25</v>
          </cell>
          <cell r="G247">
            <v>0.22</v>
          </cell>
        </row>
        <row r="248">
          <cell r="C248"/>
          <cell r="D248">
            <v>0</v>
          </cell>
          <cell r="E248">
            <v>0.01</v>
          </cell>
          <cell r="F248">
            <v>0.25</v>
          </cell>
          <cell r="G248">
            <v>0</v>
          </cell>
        </row>
        <row r="249">
          <cell r="C249">
            <v>2018</v>
          </cell>
          <cell r="D249">
            <v>0</v>
          </cell>
          <cell r="E249">
            <v>0.01</v>
          </cell>
          <cell r="F249">
            <v>0.25</v>
          </cell>
          <cell r="G249">
            <v>0.03</v>
          </cell>
        </row>
        <row r="250">
          <cell r="C250"/>
          <cell r="D250">
            <v>0</v>
          </cell>
          <cell r="E250">
            <v>0.01</v>
          </cell>
          <cell r="F250">
            <v>0.25</v>
          </cell>
          <cell r="G250">
            <v>0</v>
          </cell>
        </row>
        <row r="251">
          <cell r="C251">
            <v>2019</v>
          </cell>
          <cell r="D251">
            <v>0</v>
          </cell>
          <cell r="E251">
            <v>0.01</v>
          </cell>
          <cell r="F251">
            <v>0.25</v>
          </cell>
          <cell r="G251">
            <v>0.25</v>
          </cell>
        </row>
        <row r="252">
          <cell r="C252"/>
          <cell r="D252">
            <v>0</v>
          </cell>
          <cell r="E252">
            <v>0.01</v>
          </cell>
          <cell r="F252">
            <v>0.25</v>
          </cell>
          <cell r="G252">
            <v>0</v>
          </cell>
        </row>
        <row r="260">
          <cell r="D260" t="str">
            <v>NEL HG 1</v>
          </cell>
          <cell r="E260" t="str">
            <v>Limit A</v>
          </cell>
          <cell r="F260" t="str">
            <v>Limit B</v>
          </cell>
          <cell r="G260" t="str">
            <v>NEL HG 3</v>
          </cell>
        </row>
        <row r="261">
          <cell r="C261">
            <v>2004</v>
          </cell>
          <cell r="D261">
            <v>0.02</v>
          </cell>
          <cell r="E261">
            <v>0.05</v>
          </cell>
          <cell r="F261">
            <v>0.5</v>
          </cell>
          <cell r="G261">
            <v>0.02</v>
          </cell>
        </row>
        <row r="262">
          <cell r="C262"/>
          <cell r="D262">
            <v>0.02</v>
          </cell>
          <cell r="E262">
            <v>0.05</v>
          </cell>
          <cell r="F262">
            <v>0.5</v>
          </cell>
          <cell r="G262">
            <v>0.02</v>
          </cell>
        </row>
        <row r="263">
          <cell r="C263">
            <v>2005</v>
          </cell>
          <cell r="D263">
            <v>2.5000000000000001E-2</v>
          </cell>
          <cell r="E263">
            <v>0.05</v>
          </cell>
          <cell r="F263">
            <v>0.5</v>
          </cell>
          <cell r="G263">
            <v>0.01</v>
          </cell>
        </row>
        <row r="264">
          <cell r="C264"/>
          <cell r="D264">
            <v>0.02</v>
          </cell>
          <cell r="E264">
            <v>0.05</v>
          </cell>
          <cell r="F264">
            <v>0.5</v>
          </cell>
          <cell r="G264">
            <v>0.02</v>
          </cell>
        </row>
        <row r="265">
          <cell r="C265">
            <v>2006</v>
          </cell>
          <cell r="D265">
            <v>0.02</v>
          </cell>
          <cell r="E265">
            <v>0.05</v>
          </cell>
          <cell r="F265">
            <v>0.5</v>
          </cell>
          <cell r="G265">
            <v>0.01</v>
          </cell>
        </row>
        <row r="266">
          <cell r="C266"/>
          <cell r="D266">
            <v>2.5000000000000001E-2</v>
          </cell>
          <cell r="E266">
            <v>0.05</v>
          </cell>
          <cell r="F266">
            <v>0.5</v>
          </cell>
          <cell r="G266">
            <v>2.5000000000000001E-2</v>
          </cell>
        </row>
        <row r="267">
          <cell r="C267">
            <v>2007</v>
          </cell>
          <cell r="D267">
            <v>2.5000000000000001E-2</v>
          </cell>
          <cell r="E267">
            <v>0.05</v>
          </cell>
          <cell r="F267">
            <v>0.5</v>
          </cell>
          <cell r="G267">
            <v>0.02</v>
          </cell>
        </row>
        <row r="268">
          <cell r="C268"/>
          <cell r="D268">
            <v>2.5000000000000001E-2</v>
          </cell>
          <cell r="E268">
            <v>0.05</v>
          </cell>
          <cell r="F268">
            <v>0.5</v>
          </cell>
          <cell r="G268">
            <v>2.5000000000000001E-2</v>
          </cell>
        </row>
        <row r="269">
          <cell r="C269">
            <v>2008</v>
          </cell>
          <cell r="D269">
            <v>0.02</v>
          </cell>
          <cell r="E269">
            <v>0.05</v>
          </cell>
          <cell r="F269">
            <v>0.5</v>
          </cell>
          <cell r="G269">
            <v>0.01</v>
          </cell>
        </row>
        <row r="270">
          <cell r="C270"/>
          <cell r="D270">
            <v>2.5000000000000001E-2</v>
          </cell>
          <cell r="E270">
            <v>0.05</v>
          </cell>
          <cell r="F270">
            <v>0.5</v>
          </cell>
          <cell r="G270">
            <v>2.5000000000000001E-2</v>
          </cell>
        </row>
        <row r="271">
          <cell r="C271">
            <v>2009</v>
          </cell>
          <cell r="D271">
            <v>0.01</v>
          </cell>
          <cell r="E271">
            <v>0.05</v>
          </cell>
          <cell r="F271">
            <v>0.5</v>
          </cell>
          <cell r="G271">
            <v>0.01</v>
          </cell>
        </row>
        <row r="272">
          <cell r="C272"/>
          <cell r="D272">
            <v>0.02</v>
          </cell>
          <cell r="E272">
            <v>0.05</v>
          </cell>
          <cell r="F272">
            <v>0.5</v>
          </cell>
          <cell r="G272">
            <v>0.02</v>
          </cell>
        </row>
        <row r="273">
          <cell r="C273">
            <v>2010</v>
          </cell>
          <cell r="D273">
            <v>0.28000000000000003</v>
          </cell>
          <cell r="E273">
            <v>0.05</v>
          </cell>
          <cell r="F273">
            <v>0.5</v>
          </cell>
          <cell r="G273">
            <v>0.01</v>
          </cell>
        </row>
        <row r="274">
          <cell r="C274"/>
          <cell r="D274">
            <v>2.5000000000000001E-2</v>
          </cell>
          <cell r="E274">
            <v>0.05</v>
          </cell>
          <cell r="F274">
            <v>0.5</v>
          </cell>
          <cell r="G274">
            <v>2.5000000000000001E-2</v>
          </cell>
        </row>
        <row r="275">
          <cell r="C275">
            <v>2011</v>
          </cell>
          <cell r="D275">
            <v>3.5000000000000003E-2</v>
          </cell>
          <cell r="E275">
            <v>0.05</v>
          </cell>
          <cell r="F275">
            <v>0.5</v>
          </cell>
          <cell r="G275">
            <v>0.02</v>
          </cell>
        </row>
        <row r="276">
          <cell r="C276"/>
          <cell r="D276">
            <v>0.28000000000000003</v>
          </cell>
          <cell r="E276">
            <v>0.05</v>
          </cell>
          <cell r="F276">
            <v>0.5</v>
          </cell>
          <cell r="G276">
            <v>2.8000000000000001E-2</v>
          </cell>
        </row>
        <row r="277">
          <cell r="C277">
            <v>2012</v>
          </cell>
          <cell r="D277">
            <v>3.5000000000000003E-2</v>
          </cell>
          <cell r="E277">
            <v>0.05</v>
          </cell>
          <cell r="F277">
            <v>0.5</v>
          </cell>
          <cell r="G277">
            <v>0.04</v>
          </cell>
        </row>
        <row r="278">
          <cell r="C278"/>
          <cell r="D278">
            <v>0.11</v>
          </cell>
          <cell r="E278">
            <v>0.05</v>
          </cell>
          <cell r="F278">
            <v>0.5</v>
          </cell>
          <cell r="G278">
            <v>0.11</v>
          </cell>
        </row>
        <row r="279">
          <cell r="C279">
            <v>2013</v>
          </cell>
          <cell r="D279">
            <v>0.02</v>
          </cell>
          <cell r="E279">
            <v>0.05</v>
          </cell>
          <cell r="F279">
            <v>0.5</v>
          </cell>
          <cell r="G279">
            <v>3.5000000000000003E-2</v>
          </cell>
        </row>
        <row r="280">
          <cell r="C280"/>
          <cell r="D280">
            <v>3.5000000000000003E-2</v>
          </cell>
          <cell r="E280">
            <v>0.05</v>
          </cell>
          <cell r="F280">
            <v>0.5</v>
          </cell>
          <cell r="G280">
            <v>3.5000000000000003E-2</v>
          </cell>
        </row>
        <row r="281">
          <cell r="C281">
            <v>2014</v>
          </cell>
          <cell r="D281">
            <v>2.5000000000000001E-2</v>
          </cell>
          <cell r="E281">
            <v>0.05</v>
          </cell>
          <cell r="F281">
            <v>0.5</v>
          </cell>
          <cell r="G281">
            <v>3.5000000000000003E-2</v>
          </cell>
        </row>
        <row r="282">
          <cell r="C282"/>
          <cell r="D282">
            <v>0.09</v>
          </cell>
          <cell r="E282">
            <v>0.05</v>
          </cell>
          <cell r="F282">
            <v>0.5</v>
          </cell>
          <cell r="G282">
            <v>2.5000000000000001E-2</v>
          </cell>
        </row>
        <row r="283">
          <cell r="C283">
            <v>2015</v>
          </cell>
          <cell r="D283">
            <v>3.5000000000000003E-2</v>
          </cell>
          <cell r="E283">
            <v>0.05</v>
          </cell>
          <cell r="F283">
            <v>0.5</v>
          </cell>
          <cell r="G283">
            <v>3.5000000000000003E-2</v>
          </cell>
        </row>
        <row r="284">
          <cell r="C284"/>
          <cell r="D284">
            <v>2.5000000000000001E-2</v>
          </cell>
          <cell r="E284">
            <v>0.05</v>
          </cell>
          <cell r="F284">
            <v>0.5</v>
          </cell>
          <cell r="G284">
            <v>2.5000000000000001E-2</v>
          </cell>
        </row>
        <row r="285">
          <cell r="C285">
            <v>2016</v>
          </cell>
          <cell r="D285">
            <v>0.02</v>
          </cell>
          <cell r="E285">
            <v>0.05</v>
          </cell>
          <cell r="F285">
            <v>0.5</v>
          </cell>
          <cell r="G285">
            <v>0.09</v>
          </cell>
        </row>
        <row r="286">
          <cell r="C286"/>
          <cell r="D286">
            <v>3.5000000000000003E-2</v>
          </cell>
          <cell r="E286">
            <v>0.05</v>
          </cell>
          <cell r="F286">
            <v>0.5</v>
          </cell>
          <cell r="G286">
            <v>3.5000000000000003E-2</v>
          </cell>
        </row>
        <row r="287">
          <cell r="C287">
            <v>2017</v>
          </cell>
          <cell r="D287">
            <v>0.06</v>
          </cell>
          <cell r="E287">
            <v>0.05</v>
          </cell>
          <cell r="F287">
            <v>0.5</v>
          </cell>
          <cell r="G287">
            <v>0.02</v>
          </cell>
        </row>
        <row r="288">
          <cell r="C288"/>
          <cell r="D288">
            <v>2.5000000000000001E-2</v>
          </cell>
          <cell r="E288">
            <v>0.05</v>
          </cell>
          <cell r="F288">
            <v>0.5</v>
          </cell>
          <cell r="G288">
            <v>2.5000000000000001E-2</v>
          </cell>
        </row>
        <row r="289">
          <cell r="C289">
            <v>2018</v>
          </cell>
          <cell r="D289">
            <v>2.5000000000000001E-2</v>
          </cell>
          <cell r="E289">
            <v>0.05</v>
          </cell>
          <cell r="F289">
            <v>0.5</v>
          </cell>
          <cell r="G289">
            <v>0.19</v>
          </cell>
        </row>
        <row r="290">
          <cell r="C290"/>
          <cell r="D290">
            <v>2.5000000000000001E-2</v>
          </cell>
          <cell r="E290">
            <v>0.05</v>
          </cell>
          <cell r="F290">
            <v>0.5</v>
          </cell>
          <cell r="G290">
            <v>2.5000000000000001E-2</v>
          </cell>
        </row>
        <row r="291">
          <cell r="C291">
            <v>2019</v>
          </cell>
          <cell r="D291">
            <v>2.5000000000000001E-2</v>
          </cell>
          <cell r="E291">
            <v>0.05</v>
          </cell>
          <cell r="F291">
            <v>0.5</v>
          </cell>
          <cell r="G291">
            <v>3.5000000000000003E-2</v>
          </cell>
        </row>
        <row r="292">
          <cell r="C292"/>
          <cell r="D292">
            <v>2.5000000000000001E-2</v>
          </cell>
          <cell r="E292">
            <v>0.05</v>
          </cell>
          <cell r="F292">
            <v>0.5</v>
          </cell>
          <cell r="G292">
            <v>2.5000000000000001E-2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39A6DB13-D3B1-4E5D-9007-FFB10F3291BF}" name="Tabulka6891011" displayName="Tabulka6891011" ref="S142:T151" totalsRowShown="0" headerRowDxfId="81" headerRowBorderDxfId="80" tableBorderDxfId="79" totalsRowBorderDxfId="78">
  <autoFilter ref="S142:T151" xr:uid="{23D03345-E9DA-45C5-BB91-F77041F2044B}"/>
  <tableColumns count="2">
    <tableColumn id="1" xr3:uid="{CA1BF997-C0C8-4F1A-9E45-F4F252D0977D}" name="VRT HG 3" dataDxfId="77"/>
    <tableColumn id="2" xr3:uid="{D3D8CE2D-5273-4D6F-B1D9-606FB34187C1}" name="PCB [µ/l]" dataDxfId="76">
      <calculatedColumnFormula>MAX(E141:E156:S143)</calculatedColumnFormula>
    </tableColumn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ED37871-F474-4EDF-BA41-E8AC97FB3681}" name="Tabulka4" displayName="Tabulka4" ref="I13:N20" totalsRowShown="0" headerRowDxfId="5">
  <autoFilter ref="I13:N20" xr:uid="{C866DE51-2FCB-41D7-834A-936FE07DC2C7}"/>
  <tableColumns count="6">
    <tableColumn id="1" xr3:uid="{DF1E6B2B-68C0-448B-8D67-354C2FF46454}" name="Sloupec1"/>
    <tableColumn id="2" xr3:uid="{939766C0-3CF7-4924-8556-029330F49436}" name="Sloupec2" dataDxfId="4"/>
    <tableColumn id="3" xr3:uid="{8D569760-23FF-4351-B39B-2F4F364E5413}" name="Sloupec3" dataDxfId="3"/>
    <tableColumn id="4" xr3:uid="{F1B56ABA-E82F-45CE-9BC8-D34DCBAF2295}" name="Sloupec4" dataDxfId="2"/>
    <tableColumn id="5" xr3:uid="{756C9C4B-7A6F-445E-9BA2-32B03FB42BBD}" name="Sloupec5" dataDxfId="1"/>
    <tableColumn id="6" xr3:uid="{61C33054-58DD-47AA-82EE-F7EF50DE3504}" name="Sloupec6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D645AF-D891-4C14-9387-9EA538186D20}" name="Tabulka1" displayName="Tabulka1" ref="A1:E19" totalsRowCount="1" dataDxfId="74" headerRowBorderDxfId="75" tableBorderDxfId="73" totalsRowBorderDxfId="72">
  <tableColumns count="5">
    <tableColumn id="1" xr3:uid="{2048EA4F-2F12-4523-B567-B1E643D919EA}" name="VRT HG1" totalsRowLabel="Ø" dataDxfId="71" totalsRowDxfId="70"/>
    <tableColumn id="3" xr3:uid="{C218B602-2567-42C8-B523-D14CE6E3E5F3}" name="NEL-PV_I." totalsRowLabel="0,04" dataDxfId="69" totalsRowDxfId="68"/>
    <tableColumn id="4" xr3:uid="{BB023B1C-9987-40F7-94EE-1145746530A5}" name="NEL-PV_II." totalsRowLabel="0,05" dataDxfId="67" totalsRowDxfId="66"/>
    <tableColumn id="5" xr3:uid="{19BFE087-5C1F-4A67-969B-DFBE5556E16D}" name="PCB_I." totalsRowLabel="0,02" dataDxfId="65" totalsRowDxfId="64"/>
    <tableColumn id="6" xr3:uid="{BAB6557B-07AB-42A4-86C5-AFE008106266}" name="PCB_II." totalsRowLabel="0,01" dataDxfId="63" totalsRowDxfId="6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5EA11BF-F096-483B-9BFC-CF8B9080E8F8}" name="Tabulka16" displayName="Tabulka16" ref="A23:E41" totalsRowShown="0" dataDxfId="60" headerRowBorderDxfId="61" tableBorderDxfId="59" totalsRowBorderDxfId="58">
  <tableColumns count="5">
    <tableColumn id="1" xr3:uid="{DC4C4F77-AC41-4318-908D-33AB1BC224C0}" name="VRT HG3" dataDxfId="57" totalsRowDxfId="56"/>
    <tableColumn id="3" xr3:uid="{F76D7079-E15D-476D-9C64-00C4EEA76645}" name="NEL-PV_I." dataDxfId="55" totalsRowDxfId="54"/>
    <tableColumn id="4" xr3:uid="{6BA045B5-788D-4466-BBDA-E7AA1717AD31}" name="NEL-PV_II." dataDxfId="53" totalsRowDxfId="52"/>
    <tableColumn id="5" xr3:uid="{01502117-D840-4784-90E3-9E26E59F5265}" name="PCB_I." dataDxfId="51" totalsRowDxfId="50"/>
    <tableColumn id="6" xr3:uid="{103D38B0-278F-4868-8573-3CBAC29CAC95}" name="PCB_II." dataDxfId="49" totalsRowDxfId="4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18A13F-0D3A-45BA-86D4-43E6795C8DA3}" name="Tabulka13" displayName="Tabulka13" ref="H1:J35" totalsRowCount="1" dataDxfId="46" totalsRowDxfId="44" headerRowBorderDxfId="47" tableBorderDxfId="45" totalsRowBorderDxfId="43">
  <tableColumns count="3">
    <tableColumn id="1" xr3:uid="{BBAB141D-DECB-4A1F-8A39-20C87AD751C0}" name="Sloupec1" dataDxfId="42" totalsRowDxfId="41"/>
    <tableColumn id="3" xr3:uid="{D752875D-032C-44A6-A6E6-A143D26C83C0}" name="Sloupec2" dataDxfId="40" totalsRowDxfId="39"/>
    <tableColumn id="5" xr3:uid="{DE308A41-71F2-4927-A3D2-8E24E21FE484}" name="Hg 1" dataDxfId="38" totalsRowDxfId="3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8BE9BE5-A6D8-4B44-A93F-E585EFDE8EA3}" name="Tabulka134" displayName="Tabulka134" ref="K1:M35" totalsRowCount="1" dataDxfId="36" totalsRowDxfId="34" tableBorderDxfId="35" totalsRowBorderDxfId="33">
  <tableColumns count="3">
    <tableColumn id="1" xr3:uid="{E930ED73-F862-49A5-8A8E-953BF3A9929F}" name="Sloupec1" dataDxfId="32" totalsRowDxfId="31"/>
    <tableColumn id="3" xr3:uid="{941AB711-ADDE-4D67-A910-67169245D3A5}" name="Sloupec2" dataDxfId="30" totalsRowDxfId="29"/>
    <tableColumn id="5" xr3:uid="{06DCB40D-9739-4ADD-9FA5-35A3D96E6568}" name="Hg 3" dataDxfId="28" totalsRowDxfId="2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D1328FD-32EB-458C-8054-F476274E1215}" name="Tabulka6" displayName="Tabulka6" ref="C10:D19" totalsRowShown="0" tableBorderDxfId="26">
  <autoFilter ref="C10:D19" xr:uid="{BF0897A8-BEBE-44BF-84EF-D56A63E2F7CA}"/>
  <tableColumns count="2">
    <tableColumn id="1" xr3:uid="{6411BB6B-2177-4456-A094-524302AB68F3}" name="VRT HG 1" dataDxfId="25"/>
    <tableColumn id="2" xr3:uid="{E944E0FE-3BBA-4EA0-8B61-5690E4B566B9}" name="NEL [mg/l]" dataDxfId="24">
      <calculatedColumnFormula>AVERAGE(D6:AI6)</calculatedColumn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E110037-85A2-4E73-B585-1DA477C9708B}" name="Tabulka68" displayName="Tabulka68" ref="C48:D57" totalsRowShown="0" headerRowDxfId="23" headerRowBorderDxfId="22" tableBorderDxfId="21" totalsRowBorderDxfId="20">
  <autoFilter ref="C48:D57" xr:uid="{7C7F0CB6-72A6-451D-A20C-59A66BD05C5C}"/>
  <tableColumns count="2">
    <tableColumn id="1" xr3:uid="{D36D92E3-2CBC-4371-9255-5B877CF12AEC}" name="VRT HG 1" dataDxfId="19"/>
    <tableColumn id="2" xr3:uid="{3B5C531E-2A09-40F0-A214-A39541A8406F}" name="PCB [µ/l]" dataDxfId="18">
      <calculatedColumnFormula>MAX(D44:AI44)</calculatedColumnFormula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F0C3D11-C1C4-47B9-B29F-5691A37BF767}" name="Tabulka689" displayName="Tabulka689" ref="C87:D96" totalsRowShown="0" headerRowDxfId="17" headerRowBorderDxfId="16" tableBorderDxfId="15" totalsRowBorderDxfId="14">
  <autoFilter ref="C87:D96" xr:uid="{35E9A266-6DFA-4F4C-A45B-82FF8F7E6295}"/>
  <tableColumns count="2">
    <tableColumn id="1" xr3:uid="{C118B7FF-7E59-42E6-970A-0C6AA1A05E1C}" name="VRT HG 3" dataDxfId="13"/>
    <tableColumn id="2" xr3:uid="{7FFDBAB4-8CFD-46F1-9317-12D56E1387F8}" name="NEL [mg/l]" dataDxfId="12">
      <calculatedColumnFormula>MAX(D83:AI83)</calculatedColumnFormula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E4E1754-069D-4444-B029-8EA2D07728E4}" name="Tabulka68910" displayName="Tabulka68910" ref="C126:D135" totalsRowShown="0" headerRowDxfId="11" headerRowBorderDxfId="10" tableBorderDxfId="9" totalsRowBorderDxfId="8">
  <autoFilter ref="C126:D135" xr:uid="{64062027-72C8-4142-AFF9-17F87CDCECE8}"/>
  <tableColumns count="2">
    <tableColumn id="1" xr3:uid="{CDB789F7-10D7-4BCB-AE87-36F0122E6D29}" name="VRT HG 3" dataDxfId="7"/>
    <tableColumn id="2" xr3:uid="{04BFFA90-C529-43C0-940D-696746AD1E54}" name="PCB [µ/l]" dataDxfId="6">
      <calculatedColumnFormula>MAX(D122:AI122)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Výstupek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5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/>
          </a:solidFill>
          <a:prstDash val="solid"/>
        </a:ln>
        <a:ln w="58420" cap="flat" cmpd="thickThin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38100" dir="27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flat" dir="tl"/>
          </a:scene3d>
          <a:sp3d prstMaterial="flat">
            <a:bevelT w="31750" h="63500" prst="riblet"/>
          </a:sp3d>
        </a:effectStyle>
        <a:effectStyle>
          <a:effectLst>
            <a:outerShdw blurRad="50800" dist="38100" dir="2700000" algn="ct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flat" dir="tl"/>
          </a:scene3d>
          <a:sp3d prstMaterial="flat">
            <a:bevelT w="57150" h="114300" prst="rible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Relationship Id="rId6" Type="http://schemas.openxmlformats.org/officeDocument/2006/relationships/table" Target="../tables/table9.xml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B953E-F642-4B4F-998E-7C21DC670597}">
  <dimension ref="B1:T180"/>
  <sheetViews>
    <sheetView topLeftCell="A136" workbookViewId="0">
      <selection activeCell="T154" sqref="T154"/>
    </sheetView>
  </sheetViews>
  <sheetFormatPr defaultRowHeight="15" x14ac:dyDescent="0.25"/>
  <cols>
    <col min="2" max="2" width="10.42578125" customWidth="1"/>
    <col min="19" max="19" width="18.5703125" customWidth="1"/>
    <col min="20" max="20" width="13.140625" customWidth="1"/>
  </cols>
  <sheetData>
    <row r="1" spans="2:8" ht="15.75" thickBot="1" x14ac:dyDescent="0.3">
      <c r="B1" s="37" t="s">
        <v>3</v>
      </c>
      <c r="C1" s="39" t="s">
        <v>17</v>
      </c>
      <c r="D1" s="40"/>
      <c r="E1" s="20" t="s">
        <v>21</v>
      </c>
      <c r="H1" s="35"/>
    </row>
    <row r="2" spans="2:8" ht="15.75" thickBot="1" x14ac:dyDescent="0.3">
      <c r="B2" s="32" t="s">
        <v>0</v>
      </c>
      <c r="C2" s="3" t="s">
        <v>14</v>
      </c>
      <c r="D2" s="3" t="s">
        <v>15</v>
      </c>
      <c r="E2" s="22" t="s">
        <v>1</v>
      </c>
    </row>
    <row r="3" spans="2:8" ht="15.75" thickBot="1" x14ac:dyDescent="0.3">
      <c r="B3" s="17">
        <v>2004</v>
      </c>
      <c r="C3" s="8">
        <v>0.05</v>
      </c>
      <c r="D3" s="10">
        <v>0.5</v>
      </c>
      <c r="E3" s="8">
        <v>0.02</v>
      </c>
    </row>
    <row r="4" spans="2:8" ht="15.75" thickBot="1" x14ac:dyDescent="0.3">
      <c r="B4" s="18">
        <v>2005</v>
      </c>
      <c r="C4" s="8">
        <v>0.05</v>
      </c>
      <c r="D4" s="10">
        <v>0.5</v>
      </c>
      <c r="E4" s="13">
        <v>2.5000000000000001E-2</v>
      </c>
    </row>
    <row r="5" spans="2:8" ht="15.75" thickBot="1" x14ac:dyDescent="0.3">
      <c r="B5" s="18">
        <v>2006</v>
      </c>
      <c r="C5" s="8">
        <v>0.05</v>
      </c>
      <c r="D5" s="10">
        <v>0.5</v>
      </c>
      <c r="E5" s="8">
        <v>0.02</v>
      </c>
    </row>
    <row r="6" spans="2:8" ht="15.75" thickBot="1" x14ac:dyDescent="0.3">
      <c r="B6" s="18">
        <v>2007</v>
      </c>
      <c r="C6" s="8">
        <v>0.05</v>
      </c>
      <c r="D6" s="10">
        <v>0.5</v>
      </c>
      <c r="E6" s="13">
        <v>2.5000000000000001E-2</v>
      </c>
    </row>
    <row r="7" spans="2:8" ht="15.75" thickBot="1" x14ac:dyDescent="0.3">
      <c r="B7" s="18">
        <v>2008</v>
      </c>
      <c r="C7" s="8">
        <v>0.05</v>
      </c>
      <c r="D7" s="10">
        <v>0.5</v>
      </c>
      <c r="E7" s="8">
        <v>0.02</v>
      </c>
    </row>
    <row r="8" spans="2:8" ht="15.75" thickBot="1" x14ac:dyDescent="0.3">
      <c r="B8" s="18">
        <v>2009</v>
      </c>
      <c r="C8" s="8">
        <v>0.05</v>
      </c>
      <c r="D8" s="10">
        <v>0.5</v>
      </c>
      <c r="E8" s="12">
        <v>0.01</v>
      </c>
    </row>
    <row r="9" spans="2:8" ht="15.75" thickBot="1" x14ac:dyDescent="0.3">
      <c r="B9" s="18">
        <v>2010</v>
      </c>
      <c r="C9" s="8">
        <v>0.05</v>
      </c>
      <c r="D9" s="10">
        <v>0.5</v>
      </c>
      <c r="E9" s="8">
        <v>0.28000000000000003</v>
      </c>
    </row>
    <row r="10" spans="2:8" ht="15.75" thickBot="1" x14ac:dyDescent="0.3">
      <c r="B10" s="18">
        <v>2011</v>
      </c>
      <c r="C10" s="8">
        <v>0.05</v>
      </c>
      <c r="D10" s="10">
        <v>0.5</v>
      </c>
      <c r="E10" s="13">
        <v>3.5000000000000003E-2</v>
      </c>
    </row>
    <row r="11" spans="2:8" ht="15.75" thickBot="1" x14ac:dyDescent="0.3">
      <c r="B11" s="18">
        <v>2012</v>
      </c>
      <c r="C11" s="8">
        <v>0.05</v>
      </c>
      <c r="D11" s="10">
        <v>0.5</v>
      </c>
      <c r="E11" s="10">
        <v>3.5000000000000003E-2</v>
      </c>
    </row>
    <row r="12" spans="2:8" ht="15.75" thickBot="1" x14ac:dyDescent="0.3">
      <c r="B12" s="18">
        <v>2013</v>
      </c>
      <c r="C12" s="8">
        <v>0.05</v>
      </c>
      <c r="D12" s="10">
        <v>0.5</v>
      </c>
      <c r="E12" s="12">
        <v>0.02</v>
      </c>
    </row>
    <row r="13" spans="2:8" ht="15.75" thickBot="1" x14ac:dyDescent="0.3">
      <c r="B13" s="18">
        <v>2014</v>
      </c>
      <c r="C13" s="8">
        <v>0.05</v>
      </c>
      <c r="D13" s="10">
        <v>0.5</v>
      </c>
      <c r="E13" s="10">
        <v>2.5000000000000001E-2</v>
      </c>
    </row>
    <row r="14" spans="2:8" ht="15.75" thickBot="1" x14ac:dyDescent="0.3">
      <c r="B14" s="18">
        <v>2015</v>
      </c>
      <c r="C14" s="8">
        <v>0.05</v>
      </c>
      <c r="D14" s="10">
        <v>0.5</v>
      </c>
      <c r="E14" s="13">
        <v>3.5000000000000003E-2</v>
      </c>
    </row>
    <row r="15" spans="2:8" ht="15.75" thickBot="1" x14ac:dyDescent="0.3">
      <c r="B15" s="18">
        <v>2016</v>
      </c>
      <c r="C15" s="8">
        <v>0.05</v>
      </c>
      <c r="D15" s="10">
        <v>0.5</v>
      </c>
      <c r="E15" s="8">
        <v>0.02</v>
      </c>
    </row>
    <row r="16" spans="2:8" ht="15.75" thickBot="1" x14ac:dyDescent="0.3">
      <c r="B16" s="18">
        <v>2017</v>
      </c>
      <c r="C16" s="8">
        <v>0.05</v>
      </c>
      <c r="D16" s="10">
        <v>0.5</v>
      </c>
      <c r="E16" s="12">
        <v>0.06</v>
      </c>
    </row>
    <row r="17" spans="2:5" ht="15.75" thickBot="1" x14ac:dyDescent="0.3">
      <c r="B17" s="18">
        <v>2018</v>
      </c>
      <c r="C17" s="8">
        <v>0.05</v>
      </c>
      <c r="D17" s="10">
        <v>0.5</v>
      </c>
      <c r="E17" s="10">
        <v>2.5000000000000001E-2</v>
      </c>
    </row>
    <row r="18" spans="2:5" ht="15.75" thickBot="1" x14ac:dyDescent="0.3">
      <c r="B18" s="18">
        <v>2019</v>
      </c>
      <c r="C18" s="8">
        <v>0.05</v>
      </c>
      <c r="D18" s="10">
        <v>0.5</v>
      </c>
      <c r="E18" s="47">
        <v>2.5000000000000001E-2</v>
      </c>
    </row>
    <row r="19" spans="2:5" ht="15.75" thickBot="1" x14ac:dyDescent="0.3">
      <c r="B19" s="36" t="s">
        <v>18</v>
      </c>
      <c r="C19" s="8"/>
      <c r="D19" s="8"/>
      <c r="E19" s="29">
        <f>AVERAGE(E3:E18)</f>
        <v>4.250000000000001E-2</v>
      </c>
    </row>
    <row r="23" spans="2:5" ht="15.75" thickBot="1" x14ac:dyDescent="0.3"/>
    <row r="24" spans="2:5" ht="15.75" thickBot="1" x14ac:dyDescent="0.3">
      <c r="B24" s="37" t="s">
        <v>3</v>
      </c>
      <c r="C24" s="39" t="s">
        <v>17</v>
      </c>
      <c r="D24" s="38"/>
      <c r="E24" s="20" t="s">
        <v>21</v>
      </c>
    </row>
    <row r="25" spans="2:5" ht="15.75" thickBot="1" x14ac:dyDescent="0.3">
      <c r="B25" s="32" t="s">
        <v>0</v>
      </c>
      <c r="C25" s="3" t="s">
        <v>14</v>
      </c>
      <c r="D25" s="3" t="s">
        <v>15</v>
      </c>
      <c r="E25" s="3" t="s">
        <v>2</v>
      </c>
    </row>
    <row r="26" spans="2:5" ht="15.75" thickBot="1" x14ac:dyDescent="0.3">
      <c r="B26" s="17">
        <v>2004</v>
      </c>
      <c r="C26" s="8">
        <v>0.05</v>
      </c>
      <c r="D26" s="10">
        <v>0.5</v>
      </c>
      <c r="E26" s="8">
        <v>0.02</v>
      </c>
    </row>
    <row r="27" spans="2:5" ht="15.75" thickBot="1" x14ac:dyDescent="0.3">
      <c r="B27" s="18">
        <v>2005</v>
      </c>
      <c r="C27" s="8">
        <v>0.05</v>
      </c>
      <c r="D27" s="10">
        <v>0.5</v>
      </c>
      <c r="E27" s="12">
        <v>0.02</v>
      </c>
    </row>
    <row r="28" spans="2:5" ht="15.75" thickBot="1" x14ac:dyDescent="0.3">
      <c r="B28" s="18">
        <v>2006</v>
      </c>
      <c r="C28" s="8">
        <v>0.05</v>
      </c>
      <c r="D28" s="10">
        <v>0.5</v>
      </c>
      <c r="E28" s="10">
        <v>2.5000000000000001E-2</v>
      </c>
    </row>
    <row r="29" spans="2:5" ht="15.75" thickBot="1" x14ac:dyDescent="0.3">
      <c r="B29" s="18">
        <v>2007</v>
      </c>
      <c r="C29" s="8">
        <v>0.05</v>
      </c>
      <c r="D29" s="10">
        <v>0.5</v>
      </c>
      <c r="E29" s="13">
        <v>2.5000000000000001E-2</v>
      </c>
    </row>
    <row r="30" spans="2:5" ht="15.75" thickBot="1" x14ac:dyDescent="0.3">
      <c r="B30" s="18">
        <v>2008</v>
      </c>
      <c r="C30" s="8">
        <v>0.05</v>
      </c>
      <c r="D30" s="10">
        <v>0.5</v>
      </c>
      <c r="E30" s="10">
        <v>2.5000000000000001E-2</v>
      </c>
    </row>
    <row r="31" spans="2:5" ht="15.75" thickBot="1" x14ac:dyDescent="0.3">
      <c r="B31" s="18">
        <v>2009</v>
      </c>
      <c r="C31" s="8">
        <v>0.05</v>
      </c>
      <c r="D31" s="10">
        <v>0.5</v>
      </c>
      <c r="E31" s="12">
        <v>0.02</v>
      </c>
    </row>
    <row r="32" spans="2:5" ht="15.75" thickBot="1" x14ac:dyDescent="0.3">
      <c r="B32" s="18">
        <v>2010</v>
      </c>
      <c r="C32" s="8">
        <v>0.05</v>
      </c>
      <c r="D32" s="10">
        <v>0.5</v>
      </c>
      <c r="E32" s="10">
        <v>2.5000000000000001E-2</v>
      </c>
    </row>
    <row r="33" spans="2:5" ht="15.75" thickBot="1" x14ac:dyDescent="0.3">
      <c r="B33" s="18">
        <v>2011</v>
      </c>
      <c r="C33" s="8">
        <v>0.05</v>
      </c>
      <c r="D33" s="10">
        <v>0.5</v>
      </c>
      <c r="E33" s="12">
        <v>0.28000000000000003</v>
      </c>
    </row>
    <row r="34" spans="2:5" ht="15.75" thickBot="1" x14ac:dyDescent="0.3">
      <c r="B34" s="18">
        <v>2012</v>
      </c>
      <c r="C34" s="8">
        <v>0.05</v>
      </c>
      <c r="D34" s="10">
        <v>0.5</v>
      </c>
      <c r="E34" s="8">
        <v>0.11</v>
      </c>
    </row>
    <row r="35" spans="2:5" ht="15.75" thickBot="1" x14ac:dyDescent="0.3">
      <c r="B35" s="18">
        <v>2013</v>
      </c>
      <c r="C35" s="8">
        <v>0.05</v>
      </c>
      <c r="D35" s="10">
        <v>0.5</v>
      </c>
      <c r="E35" s="13">
        <v>3.5000000000000003E-2</v>
      </c>
    </row>
    <row r="36" spans="2:5" ht="15.75" thickBot="1" x14ac:dyDescent="0.3">
      <c r="B36" s="18">
        <v>2014</v>
      </c>
      <c r="C36" s="8">
        <v>0.05</v>
      </c>
      <c r="D36" s="10">
        <v>0.5</v>
      </c>
      <c r="E36" s="8">
        <v>0.09</v>
      </c>
    </row>
    <row r="37" spans="2:5" ht="15.75" thickBot="1" x14ac:dyDescent="0.3">
      <c r="B37" s="18">
        <v>2015</v>
      </c>
      <c r="C37" s="8">
        <v>0.05</v>
      </c>
      <c r="D37" s="10">
        <v>0.5</v>
      </c>
      <c r="E37" s="13">
        <v>2.5000000000000001E-2</v>
      </c>
    </row>
    <row r="38" spans="2:5" ht="15.75" thickBot="1" x14ac:dyDescent="0.3">
      <c r="B38" s="18">
        <v>2016</v>
      </c>
      <c r="C38" s="8">
        <v>0.05</v>
      </c>
      <c r="D38" s="10">
        <v>0.5</v>
      </c>
      <c r="E38" s="10">
        <v>3.5000000000000003E-2</v>
      </c>
    </row>
    <row r="39" spans="2:5" ht="15.75" thickBot="1" x14ac:dyDescent="0.3">
      <c r="B39" s="18">
        <v>2017</v>
      </c>
      <c r="C39" s="8">
        <v>0.05</v>
      </c>
      <c r="D39" s="10">
        <v>0.5</v>
      </c>
      <c r="E39" s="13">
        <v>2.5000000000000001E-2</v>
      </c>
    </row>
    <row r="40" spans="2:5" ht="15.75" thickBot="1" x14ac:dyDescent="0.3">
      <c r="B40" s="18">
        <v>2018</v>
      </c>
      <c r="C40" s="8">
        <v>0.05</v>
      </c>
      <c r="D40" s="10">
        <v>0.5</v>
      </c>
      <c r="E40" s="10">
        <v>2.5000000000000001E-2</v>
      </c>
    </row>
    <row r="41" spans="2:5" ht="15.75" thickBot="1" x14ac:dyDescent="0.3">
      <c r="B41" s="18">
        <v>2019</v>
      </c>
      <c r="C41" s="8">
        <v>0.05</v>
      </c>
      <c r="D41" s="10">
        <v>0.5</v>
      </c>
      <c r="E41" s="47">
        <v>2.5000000000000001E-2</v>
      </c>
    </row>
    <row r="42" spans="2:5" ht="15.75" thickBot="1" x14ac:dyDescent="0.3">
      <c r="B42" s="36" t="s">
        <v>18</v>
      </c>
      <c r="C42" s="8"/>
      <c r="D42" s="8"/>
      <c r="E42" s="29">
        <f>AVERAGE(E26:E41)</f>
        <v>5.062500000000001E-2</v>
      </c>
    </row>
    <row r="46" spans="2:5" ht="15.75" thickBot="1" x14ac:dyDescent="0.3"/>
    <row r="47" spans="2:5" ht="15.75" thickBot="1" x14ac:dyDescent="0.3">
      <c r="B47" s="37" t="s">
        <v>8</v>
      </c>
      <c r="C47" s="39" t="s">
        <v>17</v>
      </c>
      <c r="D47" s="38"/>
      <c r="E47" s="20" t="s">
        <v>21</v>
      </c>
    </row>
    <row r="48" spans="2:5" ht="15.75" thickBot="1" x14ac:dyDescent="0.3">
      <c r="B48" s="1" t="s">
        <v>0</v>
      </c>
      <c r="C48" s="16" t="s">
        <v>14</v>
      </c>
      <c r="D48" s="2" t="s">
        <v>15</v>
      </c>
      <c r="E48" s="16" t="s">
        <v>1</v>
      </c>
    </row>
    <row r="49" spans="2:5" ht="15.75" thickBot="1" x14ac:dyDescent="0.3">
      <c r="B49" s="17">
        <v>2004</v>
      </c>
      <c r="C49" s="8">
        <v>0.05</v>
      </c>
      <c r="D49" s="10">
        <v>0.5</v>
      </c>
      <c r="E49" s="8">
        <v>0.02</v>
      </c>
    </row>
    <row r="50" spans="2:5" ht="15.75" thickBot="1" x14ac:dyDescent="0.3">
      <c r="B50" s="18">
        <v>2005</v>
      </c>
      <c r="C50" s="8">
        <v>0.05</v>
      </c>
      <c r="D50" s="10">
        <v>0.5</v>
      </c>
      <c r="E50" s="12">
        <v>0.01</v>
      </c>
    </row>
    <row r="51" spans="2:5" ht="15.75" thickBot="1" x14ac:dyDescent="0.3">
      <c r="B51" s="18">
        <v>2006</v>
      </c>
      <c r="C51" s="8">
        <v>0.05</v>
      </c>
      <c r="D51" s="10">
        <v>0.5</v>
      </c>
      <c r="E51" s="8">
        <v>0.01</v>
      </c>
    </row>
    <row r="52" spans="2:5" ht="15.75" thickBot="1" x14ac:dyDescent="0.3">
      <c r="B52" s="18">
        <v>2007</v>
      </c>
      <c r="C52" s="8">
        <v>0.05</v>
      </c>
      <c r="D52" s="10">
        <v>0.5</v>
      </c>
      <c r="E52" s="12">
        <v>0.02</v>
      </c>
    </row>
    <row r="53" spans="2:5" ht="15.75" thickBot="1" x14ac:dyDescent="0.3">
      <c r="B53" s="18">
        <v>2008</v>
      </c>
      <c r="C53" s="8">
        <v>0.05</v>
      </c>
      <c r="D53" s="10">
        <v>0.5</v>
      </c>
      <c r="E53" s="8">
        <v>0.01</v>
      </c>
    </row>
    <row r="54" spans="2:5" ht="15.75" thickBot="1" x14ac:dyDescent="0.3">
      <c r="B54" s="18">
        <v>2009</v>
      </c>
      <c r="C54" s="8">
        <v>0.05</v>
      </c>
      <c r="D54" s="10">
        <v>0.5</v>
      </c>
      <c r="E54" s="12">
        <v>0.01</v>
      </c>
    </row>
    <row r="55" spans="2:5" ht="15.75" thickBot="1" x14ac:dyDescent="0.3">
      <c r="B55" s="18">
        <v>2010</v>
      </c>
      <c r="C55" s="8">
        <v>0.05</v>
      </c>
      <c r="D55" s="10">
        <v>0.5</v>
      </c>
      <c r="E55" s="8">
        <v>0.01</v>
      </c>
    </row>
    <row r="56" spans="2:5" ht="15.75" thickBot="1" x14ac:dyDescent="0.3">
      <c r="B56" s="18">
        <v>2011</v>
      </c>
      <c r="C56" s="8">
        <v>0.05</v>
      </c>
      <c r="D56" s="10">
        <v>0.5</v>
      </c>
      <c r="E56" s="12">
        <v>0.02</v>
      </c>
    </row>
    <row r="57" spans="2:5" ht="15.75" thickBot="1" x14ac:dyDescent="0.3">
      <c r="B57" s="18">
        <v>2012</v>
      </c>
      <c r="C57" s="8">
        <v>0.05</v>
      </c>
      <c r="D57" s="10">
        <v>0.5</v>
      </c>
      <c r="E57" s="8">
        <v>0.04</v>
      </c>
    </row>
    <row r="58" spans="2:5" ht="15.75" thickBot="1" x14ac:dyDescent="0.3">
      <c r="B58" s="18">
        <v>2013</v>
      </c>
      <c r="C58" s="8">
        <v>0.05</v>
      </c>
      <c r="D58" s="10">
        <v>0.5</v>
      </c>
      <c r="E58" s="13">
        <v>3.5000000000000003E-2</v>
      </c>
    </row>
    <row r="59" spans="2:5" ht="15.75" thickBot="1" x14ac:dyDescent="0.3">
      <c r="B59" s="18">
        <v>2014</v>
      </c>
      <c r="C59" s="8">
        <v>0.05</v>
      </c>
      <c r="D59" s="10">
        <v>0.5</v>
      </c>
      <c r="E59" s="10">
        <v>3.5000000000000003E-2</v>
      </c>
    </row>
    <row r="60" spans="2:5" ht="15.75" thickBot="1" x14ac:dyDescent="0.3">
      <c r="B60" s="18">
        <v>2015</v>
      </c>
      <c r="C60" s="8">
        <v>0.05</v>
      </c>
      <c r="D60" s="10">
        <v>0.5</v>
      </c>
      <c r="E60" s="13">
        <v>3.5000000000000003E-2</v>
      </c>
    </row>
    <row r="61" spans="2:5" ht="15.75" thickBot="1" x14ac:dyDescent="0.3">
      <c r="B61" s="18">
        <v>2016</v>
      </c>
      <c r="C61" s="8">
        <v>0.05</v>
      </c>
      <c r="D61" s="10">
        <v>0.5</v>
      </c>
      <c r="E61" s="8">
        <v>0.09</v>
      </c>
    </row>
    <row r="62" spans="2:5" ht="15.75" thickBot="1" x14ac:dyDescent="0.3">
      <c r="B62" s="18">
        <v>2017</v>
      </c>
      <c r="C62" s="8">
        <v>0.05</v>
      </c>
      <c r="D62" s="10">
        <v>0.5</v>
      </c>
      <c r="E62" s="12">
        <v>0.02</v>
      </c>
    </row>
    <row r="63" spans="2:5" ht="15.75" thickBot="1" x14ac:dyDescent="0.3">
      <c r="B63" s="18">
        <v>2018</v>
      </c>
      <c r="C63" s="8">
        <v>0.05</v>
      </c>
      <c r="D63" s="10">
        <v>0.5</v>
      </c>
      <c r="E63" s="8">
        <v>0.19</v>
      </c>
    </row>
    <row r="64" spans="2:5" ht="15.75" thickBot="1" x14ac:dyDescent="0.3">
      <c r="B64" s="18">
        <v>2019</v>
      </c>
      <c r="C64" s="8">
        <v>0.05</v>
      </c>
      <c r="D64" s="10">
        <v>0.5</v>
      </c>
      <c r="E64" s="47">
        <v>3.5000000000000003E-2</v>
      </c>
    </row>
    <row r="65" spans="2:5" ht="15.75" thickBot="1" x14ac:dyDescent="0.3">
      <c r="B65" s="36" t="s">
        <v>18</v>
      </c>
      <c r="C65" s="8"/>
      <c r="D65" s="8"/>
      <c r="E65" s="29">
        <f>AVERAGE(E49:E64)</f>
        <v>3.6874999999999998E-2</v>
      </c>
    </row>
    <row r="69" spans="2:5" ht="15.75" thickBot="1" x14ac:dyDescent="0.3"/>
    <row r="70" spans="2:5" ht="15.75" thickBot="1" x14ac:dyDescent="0.3">
      <c r="B70" s="37" t="s">
        <v>8</v>
      </c>
      <c r="C70" s="39" t="s">
        <v>17</v>
      </c>
      <c r="D70" s="38"/>
      <c r="E70" s="20" t="s">
        <v>21</v>
      </c>
    </row>
    <row r="71" spans="2:5" ht="15.75" thickBot="1" x14ac:dyDescent="0.3">
      <c r="B71" s="1" t="s">
        <v>0</v>
      </c>
      <c r="C71" s="16" t="s">
        <v>14</v>
      </c>
      <c r="D71" s="2" t="s">
        <v>15</v>
      </c>
      <c r="E71" s="16" t="s">
        <v>2</v>
      </c>
    </row>
    <row r="72" spans="2:5" ht="15.75" thickBot="1" x14ac:dyDescent="0.3">
      <c r="B72" s="17">
        <v>2004</v>
      </c>
      <c r="C72" s="8">
        <v>0.05</v>
      </c>
      <c r="D72" s="10">
        <v>0.5</v>
      </c>
      <c r="E72" s="8">
        <v>0.02</v>
      </c>
    </row>
    <row r="73" spans="2:5" ht="15.75" thickBot="1" x14ac:dyDescent="0.3">
      <c r="B73" s="18">
        <v>2005</v>
      </c>
      <c r="C73" s="8">
        <v>0.05</v>
      </c>
      <c r="D73" s="10">
        <v>0.5</v>
      </c>
      <c r="E73" s="12">
        <v>0.02</v>
      </c>
    </row>
    <row r="74" spans="2:5" ht="15.75" thickBot="1" x14ac:dyDescent="0.3">
      <c r="B74" s="18">
        <v>2006</v>
      </c>
      <c r="C74" s="8">
        <v>0.05</v>
      </c>
      <c r="D74" s="10">
        <v>0.5</v>
      </c>
      <c r="E74" s="10">
        <v>2.5000000000000001E-2</v>
      </c>
    </row>
    <row r="75" spans="2:5" ht="15.75" thickBot="1" x14ac:dyDescent="0.3">
      <c r="B75" s="18">
        <v>2007</v>
      </c>
      <c r="C75" s="8">
        <v>0.05</v>
      </c>
      <c r="D75" s="10">
        <v>0.5</v>
      </c>
      <c r="E75" s="13">
        <v>2.5000000000000001E-2</v>
      </c>
    </row>
    <row r="76" spans="2:5" ht="15.75" thickBot="1" x14ac:dyDescent="0.3">
      <c r="B76" s="18">
        <v>2008</v>
      </c>
      <c r="C76" s="8">
        <v>0.05</v>
      </c>
      <c r="D76" s="10">
        <v>0.5</v>
      </c>
      <c r="E76" s="10">
        <v>2.5000000000000001E-2</v>
      </c>
    </row>
    <row r="77" spans="2:5" ht="15.75" thickBot="1" x14ac:dyDescent="0.3">
      <c r="B77" s="18">
        <v>2009</v>
      </c>
      <c r="C77" s="8">
        <v>0.05</v>
      </c>
      <c r="D77" s="10">
        <v>0.5</v>
      </c>
      <c r="E77" s="12">
        <v>0.02</v>
      </c>
    </row>
    <row r="78" spans="2:5" ht="15.75" thickBot="1" x14ac:dyDescent="0.3">
      <c r="B78" s="18">
        <v>2010</v>
      </c>
      <c r="C78" s="8">
        <v>0.05</v>
      </c>
      <c r="D78" s="10">
        <v>0.5</v>
      </c>
      <c r="E78" s="10">
        <v>2.5000000000000001E-2</v>
      </c>
    </row>
    <row r="79" spans="2:5" ht="15.75" thickBot="1" x14ac:dyDescent="0.3">
      <c r="B79" s="18">
        <v>2011</v>
      </c>
      <c r="C79" s="8">
        <v>0.05</v>
      </c>
      <c r="D79" s="10">
        <v>0.5</v>
      </c>
      <c r="E79" s="12">
        <v>0.28000000000000003</v>
      </c>
    </row>
    <row r="80" spans="2:5" ht="15.75" thickBot="1" x14ac:dyDescent="0.3">
      <c r="B80" s="18">
        <v>2012</v>
      </c>
      <c r="C80" s="8">
        <v>0.05</v>
      </c>
      <c r="D80" s="10">
        <v>0.5</v>
      </c>
      <c r="E80" s="8">
        <v>0.11</v>
      </c>
    </row>
    <row r="81" spans="2:5" ht="15.75" thickBot="1" x14ac:dyDescent="0.3">
      <c r="B81" s="18">
        <v>2013</v>
      </c>
      <c r="C81" s="8">
        <v>0.05</v>
      </c>
      <c r="D81" s="10">
        <v>0.5</v>
      </c>
      <c r="E81" s="13">
        <v>3.5000000000000003E-2</v>
      </c>
    </row>
    <row r="82" spans="2:5" ht="15.75" thickBot="1" x14ac:dyDescent="0.3">
      <c r="B82" s="18">
        <v>2014</v>
      </c>
      <c r="C82" s="8">
        <v>0.05</v>
      </c>
      <c r="D82" s="10">
        <v>0.5</v>
      </c>
      <c r="E82" s="8">
        <v>0.09</v>
      </c>
    </row>
    <row r="83" spans="2:5" ht="15.75" thickBot="1" x14ac:dyDescent="0.3">
      <c r="B83" s="18">
        <v>2015</v>
      </c>
      <c r="C83" s="8">
        <v>0.05</v>
      </c>
      <c r="D83" s="10">
        <v>0.5</v>
      </c>
      <c r="E83" s="13">
        <v>2.5000000000000001E-2</v>
      </c>
    </row>
    <row r="84" spans="2:5" ht="15.75" thickBot="1" x14ac:dyDescent="0.3">
      <c r="B84" s="18">
        <v>2016</v>
      </c>
      <c r="C84" s="8">
        <v>0.05</v>
      </c>
      <c r="D84" s="10">
        <v>0.5</v>
      </c>
      <c r="E84" s="10">
        <v>3.5000000000000003E-2</v>
      </c>
    </row>
    <row r="85" spans="2:5" ht="15.75" thickBot="1" x14ac:dyDescent="0.3">
      <c r="B85" s="18">
        <v>2017</v>
      </c>
      <c r="C85" s="8">
        <v>0.05</v>
      </c>
      <c r="D85" s="10">
        <v>0.5</v>
      </c>
      <c r="E85" s="13">
        <v>2.5000000000000001E-2</v>
      </c>
    </row>
    <row r="86" spans="2:5" ht="15.75" thickBot="1" x14ac:dyDescent="0.3">
      <c r="B86" s="18">
        <v>2018</v>
      </c>
      <c r="C86" s="8">
        <v>0.05</v>
      </c>
      <c r="D86" s="10">
        <v>0.5</v>
      </c>
      <c r="E86" s="10">
        <v>2.5000000000000001E-2</v>
      </c>
    </row>
    <row r="87" spans="2:5" ht="15.75" thickBot="1" x14ac:dyDescent="0.3">
      <c r="B87" s="18">
        <v>2019</v>
      </c>
      <c r="C87" s="11">
        <v>0.05</v>
      </c>
      <c r="D87" s="33">
        <v>0.5</v>
      </c>
      <c r="E87" s="47">
        <v>2.5000000000000001E-2</v>
      </c>
    </row>
    <row r="88" spans="2:5" ht="15.75" thickBot="1" x14ac:dyDescent="0.3">
      <c r="B88" s="36" t="s">
        <v>18</v>
      </c>
      <c r="C88" s="9"/>
      <c r="D88" s="6"/>
      <c r="E88" s="43">
        <f>AVERAGE(E72:E87)</f>
        <v>5.062500000000001E-2</v>
      </c>
    </row>
    <row r="92" spans="2:5" ht="15.75" thickBot="1" x14ac:dyDescent="0.3"/>
    <row r="93" spans="2:5" ht="15.75" thickBot="1" x14ac:dyDescent="0.3">
      <c r="B93" s="45" t="s">
        <v>3</v>
      </c>
      <c r="C93" s="39" t="s">
        <v>17</v>
      </c>
      <c r="D93" s="46"/>
      <c r="E93" s="15" t="s">
        <v>22</v>
      </c>
    </row>
    <row r="94" spans="2:5" ht="15.75" thickBot="1" x14ac:dyDescent="0.3">
      <c r="B94" s="32" t="s">
        <v>0</v>
      </c>
      <c r="C94" s="3" t="s">
        <v>14</v>
      </c>
      <c r="D94" s="3" t="s">
        <v>15</v>
      </c>
      <c r="E94" s="3" t="s">
        <v>1</v>
      </c>
    </row>
    <row r="95" spans="2:5" ht="15.75" thickBot="1" x14ac:dyDescent="0.3">
      <c r="B95" s="17">
        <v>2004</v>
      </c>
      <c r="C95" s="8">
        <v>0.01</v>
      </c>
      <c r="D95" s="10">
        <v>0.25</v>
      </c>
      <c r="E95" s="10">
        <v>2.5000000000000001E-2</v>
      </c>
    </row>
    <row r="96" spans="2:5" ht="15.75" thickBot="1" x14ac:dyDescent="0.3">
      <c r="B96" s="18">
        <v>2005</v>
      </c>
      <c r="C96" s="8">
        <v>0.01</v>
      </c>
      <c r="D96" s="10">
        <v>0.25</v>
      </c>
      <c r="E96" s="12">
        <v>8.0000000000000002E-3</v>
      </c>
    </row>
    <row r="97" spans="2:5" ht="15.75" thickBot="1" x14ac:dyDescent="0.3">
      <c r="B97" s="18">
        <v>2006</v>
      </c>
      <c r="C97" s="8">
        <v>0.01</v>
      </c>
      <c r="D97" s="10">
        <v>0.25</v>
      </c>
      <c r="E97" s="8">
        <v>4.4999999999999998E-2</v>
      </c>
    </row>
    <row r="98" spans="2:5" ht="15.75" thickBot="1" x14ac:dyDescent="0.3">
      <c r="B98" s="18">
        <v>2007</v>
      </c>
      <c r="C98" s="8">
        <v>0.01</v>
      </c>
      <c r="D98" s="10">
        <v>0.25</v>
      </c>
      <c r="E98" s="12">
        <v>1.4999999999999999E-2</v>
      </c>
    </row>
    <row r="99" spans="2:5" ht="15.75" thickBot="1" x14ac:dyDescent="0.3">
      <c r="B99" s="18">
        <v>2008</v>
      </c>
      <c r="C99" s="8">
        <v>0.01</v>
      </c>
      <c r="D99" s="10">
        <v>0.25</v>
      </c>
      <c r="E99" s="10">
        <v>2.5000000000000001E-2</v>
      </c>
    </row>
    <row r="100" spans="2:5" ht="15.75" thickBot="1" x14ac:dyDescent="0.3">
      <c r="B100" s="18">
        <v>2009</v>
      </c>
      <c r="C100" s="8">
        <v>0.01</v>
      </c>
      <c r="D100" s="10">
        <v>0.25</v>
      </c>
      <c r="E100" s="13">
        <v>2.5000000000000001E-2</v>
      </c>
    </row>
    <row r="101" spans="2:5" ht="15.75" thickBot="1" x14ac:dyDescent="0.3">
      <c r="B101" s="18">
        <v>2010</v>
      </c>
      <c r="C101" s="8">
        <v>0.01</v>
      </c>
      <c r="D101" s="10">
        <v>0.25</v>
      </c>
      <c r="E101" s="10">
        <v>2.5000000000000001E-2</v>
      </c>
    </row>
    <row r="102" spans="2:5" ht="15.75" thickBot="1" x14ac:dyDescent="0.3">
      <c r="B102" s="18">
        <v>2011</v>
      </c>
      <c r="C102" s="8">
        <v>0.01</v>
      </c>
      <c r="D102" s="10">
        <v>0.25</v>
      </c>
      <c r="E102" s="12">
        <v>4.0000000000000001E-3</v>
      </c>
    </row>
    <row r="103" spans="2:5" ht="15.75" thickBot="1" x14ac:dyDescent="0.3">
      <c r="B103" s="18">
        <v>2012</v>
      </c>
      <c r="C103" s="8">
        <v>0.01</v>
      </c>
      <c r="D103" s="10">
        <v>0.25</v>
      </c>
      <c r="E103" s="8">
        <v>1.1299999999999999E-2</v>
      </c>
    </row>
    <row r="104" spans="2:5" ht="15.75" thickBot="1" x14ac:dyDescent="0.3">
      <c r="B104" s="18">
        <v>2013</v>
      </c>
      <c r="C104" s="8">
        <v>0.01</v>
      </c>
      <c r="D104" s="10">
        <v>0.25</v>
      </c>
      <c r="E104" s="13">
        <v>2.5000000000000001E-2</v>
      </c>
    </row>
    <row r="105" spans="2:5" ht="15.75" thickBot="1" x14ac:dyDescent="0.3">
      <c r="B105" s="18">
        <v>2014</v>
      </c>
      <c r="C105" s="8">
        <v>0.01</v>
      </c>
      <c r="D105" s="10">
        <v>0.25</v>
      </c>
      <c r="E105" s="10">
        <v>2.5000000000000001E-2</v>
      </c>
    </row>
    <row r="106" spans="2:5" ht="15.75" thickBot="1" x14ac:dyDescent="0.3">
      <c r="B106" s="18">
        <v>2015</v>
      </c>
      <c r="C106" s="8">
        <v>0.01</v>
      </c>
      <c r="D106" s="10">
        <v>0.25</v>
      </c>
      <c r="E106" s="12">
        <v>2.7E-2</v>
      </c>
    </row>
    <row r="107" spans="2:5" ht="15.75" thickBot="1" x14ac:dyDescent="0.3">
      <c r="B107" s="18">
        <v>2016</v>
      </c>
      <c r="C107" s="8">
        <v>0.01</v>
      </c>
      <c r="D107" s="10">
        <v>0.25</v>
      </c>
      <c r="E107" s="8">
        <v>4.2999999999999997E-2</v>
      </c>
    </row>
    <row r="108" spans="2:5" ht="15.75" thickBot="1" x14ac:dyDescent="0.3">
      <c r="B108" s="18">
        <v>2017</v>
      </c>
      <c r="C108" s="8">
        <v>0.01</v>
      </c>
      <c r="D108" s="10">
        <v>0.25</v>
      </c>
      <c r="E108" s="13">
        <v>2.5000000000000001E-2</v>
      </c>
    </row>
    <row r="109" spans="2:5" ht="15.75" thickBot="1" x14ac:dyDescent="0.3">
      <c r="B109" s="18">
        <v>2018</v>
      </c>
      <c r="C109" s="8">
        <v>0.01</v>
      </c>
      <c r="D109" s="10">
        <v>0.25</v>
      </c>
      <c r="E109" s="8">
        <v>0</v>
      </c>
    </row>
    <row r="110" spans="2:5" ht="15.75" thickBot="1" x14ac:dyDescent="0.3">
      <c r="B110" s="18">
        <v>2019</v>
      </c>
      <c r="C110" s="11">
        <v>0.01</v>
      </c>
      <c r="D110" s="33">
        <v>0.25</v>
      </c>
      <c r="E110" s="12">
        <v>0</v>
      </c>
    </row>
    <row r="111" spans="2:5" ht="15.75" thickBot="1" x14ac:dyDescent="0.3">
      <c r="B111" s="36" t="s">
        <v>18</v>
      </c>
      <c r="C111" s="9"/>
      <c r="D111" s="6"/>
      <c r="E111" s="43">
        <f>AVERAGE(E96:E110)</f>
        <v>2.0220000000000002E-2</v>
      </c>
    </row>
    <row r="115" spans="2:5" ht="15.75" thickBot="1" x14ac:dyDescent="0.3"/>
    <row r="116" spans="2:5" ht="15.75" thickBot="1" x14ac:dyDescent="0.3">
      <c r="B116" s="37" t="s">
        <v>3</v>
      </c>
      <c r="C116" s="39" t="s">
        <v>17</v>
      </c>
      <c r="D116" s="38"/>
      <c r="E116" s="44" t="s">
        <v>7</v>
      </c>
    </row>
    <row r="117" spans="2:5" ht="15.75" thickBot="1" x14ac:dyDescent="0.3">
      <c r="B117" s="32" t="s">
        <v>0</v>
      </c>
      <c r="C117" s="3" t="s">
        <v>14</v>
      </c>
      <c r="D117" s="3" t="s">
        <v>15</v>
      </c>
      <c r="E117" s="3" t="s">
        <v>2</v>
      </c>
    </row>
    <row r="118" spans="2:5" ht="15.75" thickBot="1" x14ac:dyDescent="0.3">
      <c r="B118" s="17">
        <v>2004</v>
      </c>
      <c r="C118" s="8">
        <v>0.01</v>
      </c>
      <c r="D118" s="10">
        <v>0.25</v>
      </c>
      <c r="E118" s="80">
        <v>2.5000000000000001E-2</v>
      </c>
    </row>
    <row r="119" spans="2:5" ht="15.75" thickBot="1" x14ac:dyDescent="0.3">
      <c r="B119" s="18">
        <v>2005</v>
      </c>
      <c r="C119" s="8">
        <v>0.01</v>
      </c>
      <c r="D119" s="10">
        <v>0.25</v>
      </c>
      <c r="E119" s="83">
        <v>3.7999999999999999E-2</v>
      </c>
    </row>
    <row r="120" spans="2:5" ht="15.75" thickBot="1" x14ac:dyDescent="0.3">
      <c r="B120" s="18">
        <v>2006</v>
      </c>
      <c r="C120" s="8">
        <v>0.01</v>
      </c>
      <c r="D120" s="10">
        <v>0.25</v>
      </c>
      <c r="E120" s="82">
        <v>8.0000000000000002E-3</v>
      </c>
    </row>
    <row r="121" spans="2:5" ht="15.75" thickBot="1" x14ac:dyDescent="0.3">
      <c r="B121" s="18">
        <v>2007</v>
      </c>
      <c r="C121" s="8">
        <v>0.01</v>
      </c>
      <c r="D121" s="10">
        <v>0.25</v>
      </c>
      <c r="E121" s="83">
        <v>0.06</v>
      </c>
    </row>
    <row r="122" spans="2:5" ht="15.75" thickBot="1" x14ac:dyDescent="0.3">
      <c r="B122" s="18">
        <v>2008</v>
      </c>
      <c r="C122" s="8">
        <v>0.01</v>
      </c>
      <c r="D122" s="10">
        <v>0.25</v>
      </c>
      <c r="E122" s="80">
        <v>2.5000000000000001E-2</v>
      </c>
    </row>
    <row r="123" spans="2:5" ht="15.75" thickBot="1" x14ac:dyDescent="0.3">
      <c r="B123" s="18">
        <v>2009</v>
      </c>
      <c r="C123" s="8">
        <v>0.01</v>
      </c>
      <c r="D123" s="10">
        <v>0.25</v>
      </c>
      <c r="E123" s="81">
        <v>2.5000000000000001E-2</v>
      </c>
    </row>
    <row r="124" spans="2:5" ht="15.75" thickBot="1" x14ac:dyDescent="0.3">
      <c r="B124" s="18">
        <v>2010</v>
      </c>
      <c r="C124" s="8">
        <v>0.01</v>
      </c>
      <c r="D124" s="10">
        <v>0.25</v>
      </c>
      <c r="E124" s="80">
        <v>2.5000000000000001E-2</v>
      </c>
    </row>
    <row r="125" spans="2:5" ht="15.75" thickBot="1" x14ac:dyDescent="0.3">
      <c r="B125" s="18">
        <v>2011</v>
      </c>
      <c r="C125" s="8">
        <v>0.01</v>
      </c>
      <c r="D125" s="10">
        <v>0.25</v>
      </c>
      <c r="E125" s="83">
        <v>8.0000000000000002E-3</v>
      </c>
    </row>
    <row r="126" spans="2:5" ht="15.75" thickBot="1" x14ac:dyDescent="0.3">
      <c r="B126" s="18">
        <v>2012</v>
      </c>
      <c r="C126" s="8">
        <v>0.01</v>
      </c>
      <c r="D126" s="10">
        <v>0.25</v>
      </c>
      <c r="E126" s="82">
        <v>3.0000000000000001E-3</v>
      </c>
    </row>
    <row r="127" spans="2:5" ht="15.75" thickBot="1" x14ac:dyDescent="0.3">
      <c r="B127" s="18">
        <v>2013</v>
      </c>
      <c r="C127" s="8">
        <v>0.01</v>
      </c>
      <c r="D127" s="10">
        <v>0.25</v>
      </c>
      <c r="E127" s="83">
        <v>2.3999999999999998E-3</v>
      </c>
    </row>
    <row r="128" spans="2:5" ht="15.75" thickBot="1" x14ac:dyDescent="0.3">
      <c r="B128" s="18">
        <v>2014</v>
      </c>
      <c r="C128" s="8">
        <v>0.01</v>
      </c>
      <c r="D128" s="10">
        <v>0.25</v>
      </c>
      <c r="E128" s="80">
        <v>1E-3</v>
      </c>
    </row>
    <row r="129" spans="2:20" ht="15.75" thickBot="1" x14ac:dyDescent="0.3">
      <c r="B129" s="18">
        <v>2015</v>
      </c>
      <c r="C129" s="8">
        <v>0.01</v>
      </c>
      <c r="D129" s="10">
        <v>0.25</v>
      </c>
      <c r="E129" s="81">
        <v>1.5E-3</v>
      </c>
    </row>
    <row r="130" spans="2:20" ht="15.75" thickBot="1" x14ac:dyDescent="0.3">
      <c r="B130" s="18">
        <v>2016</v>
      </c>
      <c r="C130" s="8">
        <v>0.01</v>
      </c>
      <c r="D130" s="10">
        <v>0.25</v>
      </c>
      <c r="E130" s="82">
        <v>2E-3</v>
      </c>
    </row>
    <row r="131" spans="2:20" ht="15.75" thickBot="1" x14ac:dyDescent="0.3">
      <c r="B131" s="18">
        <v>2017</v>
      </c>
      <c r="C131" s="8">
        <v>0.01</v>
      </c>
      <c r="D131" s="10">
        <v>0.25</v>
      </c>
      <c r="E131" s="83">
        <v>0</v>
      </c>
    </row>
    <row r="132" spans="2:20" ht="15.75" thickBot="1" x14ac:dyDescent="0.3">
      <c r="B132" s="18">
        <v>2018</v>
      </c>
      <c r="C132" s="8">
        <v>0.01</v>
      </c>
      <c r="D132" s="10">
        <v>0.25</v>
      </c>
      <c r="E132" s="82">
        <v>0</v>
      </c>
    </row>
    <row r="133" spans="2:20" ht="15.75" thickBot="1" x14ac:dyDescent="0.3">
      <c r="B133" s="5">
        <v>2019</v>
      </c>
      <c r="C133" s="11">
        <v>0.01</v>
      </c>
      <c r="D133" s="33">
        <v>0.25</v>
      </c>
      <c r="E133" s="83">
        <v>0</v>
      </c>
    </row>
    <row r="134" spans="2:20" ht="15.75" thickBot="1" x14ac:dyDescent="0.3">
      <c r="B134" s="36" t="s">
        <v>18</v>
      </c>
      <c r="C134" s="6"/>
      <c r="D134" s="6"/>
      <c r="E134" s="43">
        <f>AVERAGE(E119:E133)</f>
        <v>1.3260000000000001E-2</v>
      </c>
    </row>
    <row r="138" spans="2:20" ht="15.75" thickBot="1" x14ac:dyDescent="0.3"/>
    <row r="139" spans="2:20" ht="15.75" thickBot="1" x14ac:dyDescent="0.3">
      <c r="B139" s="37" t="s">
        <v>8</v>
      </c>
      <c r="C139" s="39" t="s">
        <v>17</v>
      </c>
      <c r="D139" s="38"/>
      <c r="E139" s="44" t="s">
        <v>6</v>
      </c>
    </row>
    <row r="140" spans="2:20" ht="15.75" thickBot="1" x14ac:dyDescent="0.3">
      <c r="B140" s="1" t="s">
        <v>0</v>
      </c>
      <c r="C140" s="16" t="s">
        <v>14</v>
      </c>
      <c r="D140" s="2" t="s">
        <v>15</v>
      </c>
      <c r="E140" s="16" t="s">
        <v>1</v>
      </c>
    </row>
    <row r="141" spans="2:20" ht="15.75" thickBot="1" x14ac:dyDescent="0.3">
      <c r="B141" s="17">
        <v>2004</v>
      </c>
      <c r="C141" s="8">
        <v>0.01</v>
      </c>
      <c r="D141" s="10">
        <v>0.25</v>
      </c>
      <c r="E141" s="10">
        <v>2.5000000000000001E-2</v>
      </c>
    </row>
    <row r="142" spans="2:20" ht="15.75" thickBot="1" x14ac:dyDescent="0.3">
      <c r="B142" s="18">
        <v>2005</v>
      </c>
      <c r="C142" s="8">
        <v>0.01</v>
      </c>
      <c r="D142" s="10">
        <v>0.25</v>
      </c>
      <c r="E142" s="28">
        <v>0.05</v>
      </c>
      <c r="S142" s="177" t="s">
        <v>32</v>
      </c>
      <c r="T142" s="175" t="s">
        <v>47</v>
      </c>
    </row>
    <row r="143" spans="2:20" ht="15.75" thickBot="1" x14ac:dyDescent="0.3">
      <c r="B143" s="18">
        <v>2006</v>
      </c>
      <c r="C143" s="8">
        <v>0.01</v>
      </c>
      <c r="D143" s="10">
        <v>0.25</v>
      </c>
      <c r="E143" s="29">
        <v>0.08</v>
      </c>
      <c r="S143" s="164" t="s">
        <v>86</v>
      </c>
      <c r="T143" s="165">
        <f>MAX(E141:E156)</f>
        <v>0.25</v>
      </c>
    </row>
    <row r="144" spans="2:20" ht="15.75" thickBot="1" x14ac:dyDescent="0.3">
      <c r="B144" s="18">
        <v>2007</v>
      </c>
      <c r="C144" s="8">
        <v>0.01</v>
      </c>
      <c r="D144" s="10">
        <v>0.25</v>
      </c>
      <c r="E144" s="28">
        <v>0.05</v>
      </c>
      <c r="S144" s="164" t="s">
        <v>87</v>
      </c>
      <c r="T144" s="165">
        <f>MIN(E141:E156)</f>
        <v>2.5000000000000001E-2</v>
      </c>
    </row>
    <row r="145" spans="2:20" ht="15.75" thickBot="1" x14ac:dyDescent="0.3">
      <c r="B145" s="18">
        <v>2008</v>
      </c>
      <c r="C145" s="8">
        <v>0.01</v>
      </c>
      <c r="D145" s="10">
        <v>0.25</v>
      </c>
      <c r="E145" s="30">
        <v>2.5000000000000001E-2</v>
      </c>
      <c r="S145" s="164" t="s">
        <v>66</v>
      </c>
      <c r="T145" s="166">
        <f>AVERAGE(E141:E156)</f>
        <v>8.5625000000000007E-2</v>
      </c>
    </row>
    <row r="146" spans="2:20" ht="15.75" thickBot="1" x14ac:dyDescent="0.3">
      <c r="B146" s="18">
        <v>2009</v>
      </c>
      <c r="C146" s="8">
        <v>0.01</v>
      </c>
      <c r="D146" s="10">
        <v>0.25</v>
      </c>
      <c r="E146" s="28">
        <v>0.2</v>
      </c>
      <c r="S146" s="164" t="s">
        <v>67</v>
      </c>
      <c r="T146" s="166">
        <f>MEDIAN(E141:E156)</f>
        <v>0.05</v>
      </c>
    </row>
    <row r="147" spans="2:20" ht="15.75" thickBot="1" x14ac:dyDescent="0.3">
      <c r="B147" s="18">
        <v>2010</v>
      </c>
      <c r="C147" s="8">
        <v>0.01</v>
      </c>
      <c r="D147" s="10">
        <v>0.25</v>
      </c>
      <c r="E147" s="29">
        <v>0.08</v>
      </c>
      <c r="S147" s="164" t="s">
        <v>78</v>
      </c>
      <c r="T147" s="167">
        <f>_xlfn.MODE.SNGL(E141:E156)</f>
        <v>2.5000000000000001E-2</v>
      </c>
    </row>
    <row r="148" spans="2:20" ht="15.75" thickBot="1" x14ac:dyDescent="0.3">
      <c r="B148" s="18">
        <v>2011</v>
      </c>
      <c r="C148" s="8">
        <v>0.01</v>
      </c>
      <c r="D148" s="10">
        <v>0.25</v>
      </c>
      <c r="E148" s="28">
        <v>0.1</v>
      </c>
      <c r="S148" s="164" t="s">
        <v>79</v>
      </c>
      <c r="T148" s="165">
        <f>(T143)-(T144)</f>
        <v>0.22500000000000001</v>
      </c>
    </row>
    <row r="149" spans="2:20" ht="15.75" thickBot="1" x14ac:dyDescent="0.3">
      <c r="B149" s="18">
        <v>2012</v>
      </c>
      <c r="C149" s="8">
        <v>0.01</v>
      </c>
      <c r="D149" s="10">
        <v>0.25</v>
      </c>
      <c r="E149" s="29">
        <v>0.05</v>
      </c>
      <c r="S149" s="164" t="s">
        <v>80</v>
      </c>
      <c r="T149" s="166">
        <f>AVEDEV(E141:E156)</f>
        <v>5.8984375000000006E-2</v>
      </c>
    </row>
    <row r="150" spans="2:20" ht="15.75" thickBot="1" x14ac:dyDescent="0.3">
      <c r="B150" s="18">
        <v>2013</v>
      </c>
      <c r="C150" s="8">
        <v>0.01</v>
      </c>
      <c r="D150" s="10">
        <v>0.25</v>
      </c>
      <c r="E150" s="31">
        <v>2.5000000000000001E-2</v>
      </c>
      <c r="S150" s="164" t="s">
        <v>75</v>
      </c>
      <c r="T150" s="166">
        <f>_xlfn.VAR.S(E141:E156)</f>
        <v>5.6762499999999999E-3</v>
      </c>
    </row>
    <row r="151" spans="2:20" ht="15.75" thickBot="1" x14ac:dyDescent="0.3">
      <c r="B151" s="18">
        <v>2014</v>
      </c>
      <c r="C151" s="8">
        <v>0.01</v>
      </c>
      <c r="D151" s="10">
        <v>0.25</v>
      </c>
      <c r="E151" s="29">
        <v>0.13</v>
      </c>
      <c r="S151" s="168" t="s">
        <v>81</v>
      </c>
      <c r="T151" s="169">
        <f>_xlfn.STDEV.P(E141:E156)</f>
        <v>7.2948504953837132E-2</v>
      </c>
    </row>
    <row r="152" spans="2:20" ht="15.75" thickBot="1" x14ac:dyDescent="0.3">
      <c r="B152" s="18">
        <v>2015</v>
      </c>
      <c r="C152" s="8">
        <v>0.01</v>
      </c>
      <c r="D152" s="10">
        <v>0.25</v>
      </c>
      <c r="E152" s="31">
        <v>2.5000000000000001E-2</v>
      </c>
    </row>
    <row r="153" spans="2:20" ht="15.75" thickBot="1" x14ac:dyDescent="0.3">
      <c r="B153" s="18">
        <v>2016</v>
      </c>
      <c r="C153" s="8">
        <v>0.01</v>
      </c>
      <c r="D153" s="10">
        <v>0.25</v>
      </c>
      <c r="E153" s="30">
        <v>3.5000000000000003E-2</v>
      </c>
    </row>
    <row r="154" spans="2:20" ht="15.75" thickBot="1" x14ac:dyDescent="0.3">
      <c r="B154" s="18">
        <v>2017</v>
      </c>
      <c r="C154" s="8">
        <v>0.01</v>
      </c>
      <c r="D154" s="10">
        <v>0.25</v>
      </c>
      <c r="E154" s="28">
        <v>0.22</v>
      </c>
    </row>
    <row r="155" spans="2:20" ht="15.75" thickBot="1" x14ac:dyDescent="0.3">
      <c r="B155" s="18">
        <v>2018</v>
      </c>
      <c r="C155" s="8">
        <v>0.01</v>
      </c>
      <c r="D155" s="10">
        <v>0.25</v>
      </c>
      <c r="E155" s="30">
        <v>2.5000000000000001E-2</v>
      </c>
    </row>
    <row r="156" spans="2:20" ht="15.75" thickBot="1" x14ac:dyDescent="0.3">
      <c r="B156" s="5">
        <v>2019</v>
      </c>
      <c r="C156" s="11">
        <v>0.01</v>
      </c>
      <c r="D156" s="33">
        <v>0.25</v>
      </c>
      <c r="E156" s="31">
        <v>0.25</v>
      </c>
    </row>
    <row r="157" spans="2:20" ht="15.75" thickBot="1" x14ac:dyDescent="0.3">
      <c r="B157" s="36" t="s">
        <v>18</v>
      </c>
      <c r="C157" s="6"/>
      <c r="D157" s="6"/>
      <c r="E157" s="43"/>
    </row>
    <row r="161" spans="2:5" ht="15.75" thickBot="1" x14ac:dyDescent="0.3"/>
    <row r="162" spans="2:5" ht="15.75" thickBot="1" x14ac:dyDescent="0.3">
      <c r="B162" s="37" t="s">
        <v>8</v>
      </c>
      <c r="C162" s="39" t="s">
        <v>17</v>
      </c>
      <c r="D162" s="38"/>
      <c r="E162" s="44" t="s">
        <v>7</v>
      </c>
    </row>
    <row r="163" spans="2:5" ht="15.75" thickBot="1" x14ac:dyDescent="0.3">
      <c r="B163" s="1" t="s">
        <v>0</v>
      </c>
      <c r="C163" s="16" t="s">
        <v>14</v>
      </c>
      <c r="D163" s="2" t="s">
        <v>15</v>
      </c>
      <c r="E163" s="16" t="s">
        <v>2</v>
      </c>
    </row>
    <row r="164" spans="2:5" ht="15.75" thickBot="1" x14ac:dyDescent="0.3">
      <c r="B164" s="17">
        <v>2004</v>
      </c>
      <c r="C164" s="8">
        <v>0.01</v>
      </c>
      <c r="D164" s="10">
        <v>0.25</v>
      </c>
      <c r="E164" s="80">
        <v>2.5000000000000001E-2</v>
      </c>
    </row>
    <row r="165" spans="2:5" ht="15.75" thickBot="1" x14ac:dyDescent="0.3">
      <c r="B165" s="18">
        <v>2005</v>
      </c>
      <c r="C165" s="8">
        <v>0.01</v>
      </c>
      <c r="D165" s="10">
        <v>0.25</v>
      </c>
      <c r="E165" s="81">
        <v>2.5000000000000001E-2</v>
      </c>
    </row>
    <row r="166" spans="2:5" ht="15.75" thickBot="1" x14ac:dyDescent="0.3">
      <c r="B166" s="18">
        <v>2006</v>
      </c>
      <c r="C166" s="8">
        <v>0.01</v>
      </c>
      <c r="D166" s="10">
        <v>0.25</v>
      </c>
      <c r="E166" s="80">
        <v>2.5000000000000001E-2</v>
      </c>
    </row>
    <row r="167" spans="2:5" ht="15.75" thickBot="1" x14ac:dyDescent="0.3">
      <c r="B167" s="18">
        <v>2007</v>
      </c>
      <c r="C167" s="8">
        <v>0.01</v>
      </c>
      <c r="D167" s="10">
        <v>0.25</v>
      </c>
      <c r="E167" s="81">
        <v>2.5000000000000001E-2</v>
      </c>
    </row>
    <row r="168" spans="2:5" ht="15.75" thickBot="1" x14ac:dyDescent="0.3">
      <c r="B168" s="18">
        <v>2008</v>
      </c>
      <c r="C168" s="8">
        <v>0.01</v>
      </c>
      <c r="D168" s="10">
        <v>0.25</v>
      </c>
      <c r="E168" s="80">
        <v>2.5000000000000001E-2</v>
      </c>
    </row>
    <row r="169" spans="2:5" ht="15.75" thickBot="1" x14ac:dyDescent="0.3">
      <c r="B169" s="18">
        <v>2009</v>
      </c>
      <c r="C169" s="8">
        <v>0.01</v>
      </c>
      <c r="D169" s="10">
        <v>0.25</v>
      </c>
      <c r="E169" s="81">
        <v>2.5000000000000001E-2</v>
      </c>
    </row>
    <row r="170" spans="2:5" ht="15.75" thickBot="1" x14ac:dyDescent="0.3">
      <c r="B170" s="18">
        <v>2010</v>
      </c>
      <c r="C170" s="8">
        <v>0.01</v>
      </c>
      <c r="D170" s="10">
        <v>0.25</v>
      </c>
      <c r="E170" s="80">
        <v>2.5000000000000001E-2</v>
      </c>
    </row>
    <row r="171" spans="2:5" ht="15.75" thickBot="1" x14ac:dyDescent="0.3">
      <c r="B171" s="18">
        <v>2011</v>
      </c>
      <c r="C171" s="8">
        <v>0.01</v>
      </c>
      <c r="D171" s="10">
        <v>0.25</v>
      </c>
      <c r="E171" s="81">
        <v>2.5000000000000001E-2</v>
      </c>
    </row>
    <row r="172" spans="2:5" ht="15.75" thickBot="1" x14ac:dyDescent="0.3">
      <c r="B172" s="18">
        <v>2012</v>
      </c>
      <c r="C172" s="8">
        <v>0.01</v>
      </c>
      <c r="D172" s="10">
        <v>0.25</v>
      </c>
      <c r="E172" s="82">
        <v>3.0000000000000001E-3</v>
      </c>
    </row>
    <row r="173" spans="2:5" ht="15.75" thickBot="1" x14ac:dyDescent="0.3">
      <c r="B173" s="18">
        <v>2013</v>
      </c>
      <c r="C173" s="8">
        <v>0.01</v>
      </c>
      <c r="D173" s="10">
        <v>0.25</v>
      </c>
      <c r="E173" s="83">
        <v>7.3000000000000001E-3</v>
      </c>
    </row>
    <row r="174" spans="2:5" ht="15.75" thickBot="1" x14ac:dyDescent="0.3">
      <c r="B174" s="18">
        <v>2014</v>
      </c>
      <c r="C174" s="8">
        <v>0.01</v>
      </c>
      <c r="D174" s="10">
        <v>0.25</v>
      </c>
      <c r="E174" s="82">
        <v>7.0000000000000001E-3</v>
      </c>
    </row>
    <row r="175" spans="2:5" ht="15.75" thickBot="1" x14ac:dyDescent="0.3">
      <c r="B175" s="18">
        <v>2015</v>
      </c>
      <c r="C175" s="8">
        <v>0.01</v>
      </c>
      <c r="D175" s="10">
        <v>0.25</v>
      </c>
      <c r="E175" s="83">
        <v>5.0000000000000001E-3</v>
      </c>
    </row>
    <row r="176" spans="2:5" ht="15.75" thickBot="1" x14ac:dyDescent="0.3">
      <c r="B176" s="18">
        <v>2016</v>
      </c>
      <c r="C176" s="8">
        <v>0.01</v>
      </c>
      <c r="D176" s="10">
        <v>0.25</v>
      </c>
      <c r="E176" s="82">
        <v>2E-3</v>
      </c>
    </row>
    <row r="177" spans="2:5" ht="15.75" thickBot="1" x14ac:dyDescent="0.3">
      <c r="B177" s="18">
        <v>2017</v>
      </c>
      <c r="C177" s="8">
        <v>0.01</v>
      </c>
      <c r="D177" s="10">
        <v>0.25</v>
      </c>
      <c r="E177" s="83">
        <v>0</v>
      </c>
    </row>
    <row r="178" spans="2:5" ht="15.75" thickBot="1" x14ac:dyDescent="0.3">
      <c r="B178" s="18">
        <v>2018</v>
      </c>
      <c r="C178" s="8">
        <v>0.01</v>
      </c>
      <c r="D178" s="10">
        <v>0.25</v>
      </c>
      <c r="E178" s="82">
        <v>0</v>
      </c>
    </row>
    <row r="179" spans="2:5" ht="15.75" thickBot="1" x14ac:dyDescent="0.3">
      <c r="B179" s="5">
        <v>2019</v>
      </c>
      <c r="C179" s="11">
        <v>0.01</v>
      </c>
      <c r="D179" s="33">
        <v>0.25</v>
      </c>
      <c r="E179" s="83">
        <v>2E-3</v>
      </c>
    </row>
    <row r="180" spans="2:5" ht="15.75" thickBot="1" x14ac:dyDescent="0.3">
      <c r="B180" s="36" t="s">
        <v>18</v>
      </c>
      <c r="C180" s="41"/>
      <c r="D180" s="41"/>
      <c r="E180" s="79">
        <f>AVERAGE(E172:E179)</f>
        <v>3.2875000000000005E-3</v>
      </c>
    </row>
  </sheetData>
  <pageMargins left="0.7" right="0.7" top="0.78740157499999996" bottom="0.78740157499999996" header="0.3" footer="0.3"/>
  <pageSetup paperSize="9" orientation="portrait" r:id="rId1"/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CA04F-2840-4BB2-AABF-DB9AA49C35A3}">
  <dimension ref="B10:AH43"/>
  <sheetViews>
    <sheetView workbookViewId="0">
      <selection activeCell="I7" sqref="I7"/>
    </sheetView>
  </sheetViews>
  <sheetFormatPr defaultRowHeight="15" x14ac:dyDescent="0.25"/>
  <cols>
    <col min="2" max="2" width="12.85546875" customWidth="1"/>
  </cols>
  <sheetData>
    <row r="10" spans="2:34" ht="15.75" thickBot="1" x14ac:dyDescent="0.3"/>
    <row r="11" spans="2:34" ht="15.75" thickBot="1" x14ac:dyDescent="0.3">
      <c r="B11" s="139" t="s">
        <v>31</v>
      </c>
      <c r="C11" s="37"/>
      <c r="D11" s="44"/>
      <c r="E11" s="44"/>
      <c r="F11" s="37"/>
      <c r="G11" s="44"/>
      <c r="H11" s="44"/>
      <c r="I11" s="37"/>
      <c r="J11" s="44"/>
      <c r="K11" s="44"/>
      <c r="L11" s="37"/>
      <c r="M11" s="44"/>
      <c r="N11" s="44"/>
      <c r="O11" s="37"/>
      <c r="P11" s="44"/>
      <c r="Q11" s="44"/>
      <c r="R11" s="37"/>
      <c r="S11" s="44"/>
      <c r="T11" s="44"/>
      <c r="U11" s="37"/>
      <c r="V11" s="44"/>
      <c r="W11" s="44"/>
      <c r="X11" s="37"/>
      <c r="Y11" s="44"/>
      <c r="Z11" s="44"/>
      <c r="AA11" s="37"/>
      <c r="AB11" s="44"/>
      <c r="AC11" s="44"/>
      <c r="AD11" s="37"/>
      <c r="AE11" s="44"/>
      <c r="AF11" s="44"/>
      <c r="AG11" s="44"/>
      <c r="AH11" s="44"/>
    </row>
    <row r="12" spans="2:34" ht="15.75" thickBot="1" x14ac:dyDescent="0.3">
      <c r="B12" s="105" t="s">
        <v>30</v>
      </c>
      <c r="C12" s="17">
        <v>2004</v>
      </c>
      <c r="D12" s="18"/>
      <c r="E12" s="18">
        <v>2005</v>
      </c>
      <c r="F12" s="18"/>
      <c r="G12" s="18">
        <v>2006</v>
      </c>
      <c r="H12" s="18"/>
      <c r="I12" s="18">
        <v>2007</v>
      </c>
      <c r="J12" s="18"/>
      <c r="K12" s="18">
        <v>2008</v>
      </c>
      <c r="L12" s="18"/>
      <c r="M12" s="18">
        <v>2009</v>
      </c>
      <c r="N12" s="18"/>
      <c r="O12" s="18">
        <v>2010</v>
      </c>
      <c r="P12" s="18"/>
      <c r="Q12" s="18">
        <v>2011</v>
      </c>
      <c r="R12" s="18"/>
      <c r="S12" s="18">
        <v>2012</v>
      </c>
      <c r="T12" s="18"/>
      <c r="U12" s="18">
        <v>2013</v>
      </c>
      <c r="V12" s="18"/>
      <c r="W12" s="18">
        <v>2014</v>
      </c>
      <c r="X12" s="18"/>
      <c r="Y12" s="18">
        <v>2015</v>
      </c>
      <c r="Z12" s="18"/>
      <c r="AA12" s="18">
        <v>2016</v>
      </c>
      <c r="AB12" s="18"/>
      <c r="AC12" s="18">
        <v>2017</v>
      </c>
      <c r="AD12" s="18"/>
      <c r="AE12" s="18">
        <v>2018</v>
      </c>
      <c r="AF12" s="18"/>
      <c r="AG12" s="18">
        <v>2019</v>
      </c>
      <c r="AH12" s="18"/>
    </row>
    <row r="13" spans="2:34" ht="15.75" thickBot="1" x14ac:dyDescent="0.3">
      <c r="B13" s="88" t="s">
        <v>49</v>
      </c>
      <c r="C13" s="8">
        <v>0.02</v>
      </c>
      <c r="D13" s="12">
        <v>0.02</v>
      </c>
      <c r="E13" s="13">
        <v>2.5000000000000001E-2</v>
      </c>
      <c r="F13" s="12">
        <v>0.02</v>
      </c>
      <c r="G13" s="8">
        <v>0.02</v>
      </c>
      <c r="H13" s="13">
        <v>2.5000000000000001E-2</v>
      </c>
      <c r="I13" s="13">
        <v>2.5000000000000001E-2</v>
      </c>
      <c r="J13" s="13">
        <v>2.5000000000000001E-2</v>
      </c>
      <c r="K13" s="8">
        <v>0.02</v>
      </c>
      <c r="L13" s="13">
        <v>2.5000000000000001E-2</v>
      </c>
      <c r="M13" s="12">
        <v>0.01</v>
      </c>
      <c r="N13" s="12">
        <v>0.02</v>
      </c>
      <c r="O13" s="8">
        <v>0.28000000000000003</v>
      </c>
      <c r="P13" s="13">
        <v>2.5000000000000001E-2</v>
      </c>
      <c r="Q13" s="13">
        <v>3.5000000000000003E-2</v>
      </c>
      <c r="R13" s="12">
        <v>0.28000000000000003</v>
      </c>
      <c r="S13" s="10">
        <v>3.5000000000000003E-2</v>
      </c>
      <c r="T13" s="12">
        <v>0.11</v>
      </c>
      <c r="U13" s="12">
        <v>0.02</v>
      </c>
      <c r="V13" s="13">
        <v>3.5000000000000003E-2</v>
      </c>
      <c r="W13" s="10">
        <v>2.5000000000000001E-2</v>
      </c>
      <c r="X13" s="12">
        <v>0.09</v>
      </c>
      <c r="Y13" s="13">
        <v>3.5000000000000003E-2</v>
      </c>
      <c r="Z13" s="13">
        <v>2.5000000000000001E-2</v>
      </c>
      <c r="AA13" s="8">
        <v>0.02</v>
      </c>
      <c r="AB13" s="13">
        <v>3.5000000000000003E-2</v>
      </c>
      <c r="AC13" s="12">
        <v>0.06</v>
      </c>
      <c r="AD13" s="13">
        <v>2.5000000000000001E-2</v>
      </c>
      <c r="AE13" s="10">
        <v>2.5000000000000001E-2</v>
      </c>
      <c r="AF13" s="13">
        <v>2.5000000000000001E-2</v>
      </c>
      <c r="AG13" s="73">
        <v>2.5000000000000001E-2</v>
      </c>
      <c r="AH13" s="73">
        <v>2.5000000000000001E-2</v>
      </c>
    </row>
    <row r="14" spans="2:34" ht="15.75" thickBot="1" x14ac:dyDescent="0.3">
      <c r="B14" s="160" t="s">
        <v>88</v>
      </c>
      <c r="C14" s="8">
        <v>0.01</v>
      </c>
      <c r="D14" s="8">
        <v>0.01</v>
      </c>
      <c r="E14" s="8">
        <v>0.01</v>
      </c>
      <c r="F14" s="8">
        <v>0.01</v>
      </c>
      <c r="G14" s="8">
        <v>0.01</v>
      </c>
      <c r="H14" s="8">
        <v>0.01</v>
      </c>
      <c r="I14" s="8">
        <v>0.01</v>
      </c>
      <c r="J14" s="8">
        <v>0.01</v>
      </c>
      <c r="K14" s="8">
        <v>0.01</v>
      </c>
      <c r="L14" s="8">
        <v>0.01</v>
      </c>
      <c r="M14" s="8">
        <v>0.01</v>
      </c>
      <c r="N14" s="8">
        <v>0.01</v>
      </c>
      <c r="O14" s="8">
        <v>0.01</v>
      </c>
      <c r="P14" s="8">
        <v>0.01</v>
      </c>
      <c r="Q14" s="8">
        <v>0.01</v>
      </c>
      <c r="R14" s="8">
        <v>0.01</v>
      </c>
      <c r="S14" s="8">
        <v>0.01</v>
      </c>
      <c r="T14" s="8">
        <v>0.01</v>
      </c>
      <c r="U14" s="8">
        <v>0.01</v>
      </c>
      <c r="V14" s="8">
        <v>0.01</v>
      </c>
      <c r="W14" s="8">
        <v>0.01</v>
      </c>
      <c r="X14" s="8">
        <v>0.01</v>
      </c>
      <c r="Y14" s="8">
        <v>0.01</v>
      </c>
      <c r="Z14" s="8">
        <v>0.01</v>
      </c>
      <c r="AA14" s="8">
        <v>0.01</v>
      </c>
      <c r="AB14" s="8">
        <v>0.01</v>
      </c>
      <c r="AC14" s="8">
        <v>0.01</v>
      </c>
      <c r="AD14" s="8">
        <v>0.01</v>
      </c>
      <c r="AE14" s="8">
        <v>0.01</v>
      </c>
      <c r="AF14" s="8">
        <v>0.01</v>
      </c>
      <c r="AG14" s="8">
        <v>0.01</v>
      </c>
      <c r="AH14" s="8">
        <v>0.01</v>
      </c>
    </row>
    <row r="15" spans="2:34" ht="15.75" thickBot="1" x14ac:dyDescent="0.3">
      <c r="B15" s="161" t="s">
        <v>89</v>
      </c>
      <c r="C15" s="10">
        <v>0.28000000000000003</v>
      </c>
      <c r="D15" s="10">
        <v>0.28000000000000003</v>
      </c>
      <c r="E15" s="10">
        <v>0.28000000000000003</v>
      </c>
      <c r="F15" s="10">
        <v>0.28000000000000003</v>
      </c>
      <c r="G15" s="10">
        <v>0.28000000000000003</v>
      </c>
      <c r="H15" s="10">
        <v>0.28000000000000003</v>
      </c>
      <c r="I15" s="10">
        <v>0.28000000000000003</v>
      </c>
      <c r="J15" s="10">
        <v>0.28000000000000003</v>
      </c>
      <c r="K15" s="10">
        <v>0.28000000000000003</v>
      </c>
      <c r="L15" s="10">
        <v>0.28000000000000003</v>
      </c>
      <c r="M15" s="10">
        <v>0.28000000000000003</v>
      </c>
      <c r="N15" s="10">
        <v>0.28000000000000003</v>
      </c>
      <c r="O15" s="10">
        <v>0.28000000000000003</v>
      </c>
      <c r="P15" s="10">
        <v>0.28000000000000003</v>
      </c>
      <c r="Q15" s="10">
        <v>0.28000000000000003</v>
      </c>
      <c r="R15" s="10">
        <v>0.28000000000000003</v>
      </c>
      <c r="S15" s="10">
        <v>0.28000000000000003</v>
      </c>
      <c r="T15" s="10">
        <v>0.28000000000000003</v>
      </c>
      <c r="U15" s="10">
        <v>0.28000000000000003</v>
      </c>
      <c r="V15" s="10">
        <v>0.28000000000000003</v>
      </c>
      <c r="W15" s="10">
        <v>0.28000000000000003</v>
      </c>
      <c r="X15" s="10">
        <v>0.28000000000000003</v>
      </c>
      <c r="Y15" s="10">
        <v>0.28000000000000003</v>
      </c>
      <c r="Z15" s="10">
        <v>0.28000000000000003</v>
      </c>
      <c r="AA15" s="10">
        <v>0.28000000000000003</v>
      </c>
      <c r="AB15" s="10">
        <v>0.28000000000000003</v>
      </c>
      <c r="AC15" s="10">
        <v>0.28000000000000003</v>
      </c>
      <c r="AD15" s="10">
        <v>0.28000000000000003</v>
      </c>
      <c r="AE15" s="10">
        <v>0.28000000000000003</v>
      </c>
      <c r="AF15" s="10">
        <v>0.28000000000000003</v>
      </c>
      <c r="AG15" s="10">
        <v>0.28000000000000003</v>
      </c>
      <c r="AH15" s="10">
        <v>0.28000000000000003</v>
      </c>
    </row>
    <row r="36" spans="2:34" ht="15.75" thickBot="1" x14ac:dyDescent="0.3"/>
    <row r="37" spans="2:34" s="60" customFormat="1" ht="15.75" thickBot="1" x14ac:dyDescent="0.3">
      <c r="B37" s="129">
        <v>0.02</v>
      </c>
      <c r="C37" s="132">
        <v>0.02</v>
      </c>
      <c r="D37" s="97">
        <v>0.01</v>
      </c>
      <c r="E37" s="97">
        <v>0.02</v>
      </c>
      <c r="F37" s="129">
        <v>0.01</v>
      </c>
      <c r="G37" s="131">
        <v>2.5000000000000001E-2</v>
      </c>
      <c r="H37" s="97">
        <v>0.02</v>
      </c>
      <c r="I37" s="98">
        <v>2.5000000000000001E-2</v>
      </c>
      <c r="J37" s="129">
        <v>0.01</v>
      </c>
      <c r="K37" s="131">
        <v>2.5000000000000001E-2</v>
      </c>
      <c r="L37" s="97">
        <v>0.01</v>
      </c>
      <c r="M37" s="97">
        <v>0.02</v>
      </c>
      <c r="N37" s="129">
        <v>0.01</v>
      </c>
      <c r="O37" s="131">
        <v>2.5000000000000001E-2</v>
      </c>
      <c r="P37" s="98">
        <v>0.02</v>
      </c>
      <c r="Q37" s="97">
        <v>2.8000000000000001E-2</v>
      </c>
      <c r="R37" s="130">
        <v>0.04</v>
      </c>
      <c r="S37" s="132">
        <v>0.11</v>
      </c>
      <c r="T37" s="97">
        <v>3.5000000000000003E-2</v>
      </c>
      <c r="U37" s="98">
        <v>3.5000000000000003E-2</v>
      </c>
      <c r="V37" s="130">
        <v>3.5000000000000003E-2</v>
      </c>
      <c r="W37" s="132">
        <v>2.5000000000000001E-2</v>
      </c>
      <c r="X37" s="98">
        <v>3.5000000000000003E-2</v>
      </c>
      <c r="Y37" s="98">
        <v>2.5000000000000001E-2</v>
      </c>
      <c r="Z37" s="129">
        <v>0.09</v>
      </c>
      <c r="AA37" s="131">
        <v>3.5000000000000003E-2</v>
      </c>
      <c r="AB37" s="97">
        <v>0.02</v>
      </c>
      <c r="AC37" s="98">
        <v>2.5000000000000001E-2</v>
      </c>
      <c r="AD37" s="130">
        <v>0.19</v>
      </c>
      <c r="AE37" s="131">
        <v>2.5000000000000001E-2</v>
      </c>
      <c r="AF37" s="141">
        <v>3.5000000000000003E-2</v>
      </c>
      <c r="AG37" s="141"/>
    </row>
    <row r="38" spans="2:34" ht="15.75" thickBot="1" x14ac:dyDescent="0.3"/>
    <row r="39" spans="2:34" ht="15.75" thickBot="1" x14ac:dyDescent="0.3">
      <c r="B39" s="86" t="s">
        <v>32</v>
      </c>
      <c r="C39" s="37"/>
      <c r="D39" s="44"/>
      <c r="E39" s="44"/>
      <c r="F39" s="37"/>
      <c r="G39" s="44"/>
      <c r="H39" s="44"/>
      <c r="I39" s="37"/>
      <c r="J39" s="44"/>
      <c r="K39" s="44"/>
      <c r="L39" s="37"/>
      <c r="M39" s="44"/>
      <c r="N39" s="44"/>
      <c r="O39" s="37"/>
      <c r="P39" s="44"/>
      <c r="Q39" s="44"/>
      <c r="R39" s="37"/>
      <c r="S39" s="44"/>
      <c r="T39" s="44"/>
      <c r="U39" s="37"/>
      <c r="V39" s="44"/>
      <c r="W39" s="44"/>
      <c r="X39" s="37"/>
      <c r="Y39" s="44"/>
      <c r="Z39" s="44"/>
      <c r="AA39" s="37"/>
      <c r="AB39" s="44"/>
      <c r="AC39" s="44"/>
      <c r="AD39" s="37"/>
      <c r="AE39" s="44"/>
      <c r="AF39" s="44"/>
      <c r="AG39" s="44"/>
      <c r="AH39" s="44"/>
    </row>
    <row r="40" spans="2:34" ht="15.75" thickBot="1" x14ac:dyDescent="0.3">
      <c r="B40" s="105" t="s">
        <v>30</v>
      </c>
      <c r="C40" s="17">
        <v>2004</v>
      </c>
      <c r="D40" s="18"/>
      <c r="E40" s="18">
        <v>2005</v>
      </c>
      <c r="F40" s="18"/>
      <c r="G40" s="18">
        <v>2006</v>
      </c>
      <c r="H40" s="18"/>
      <c r="I40" s="18">
        <v>2007</v>
      </c>
      <c r="J40" s="18"/>
      <c r="K40" s="18">
        <v>2008</v>
      </c>
      <c r="L40" s="18"/>
      <c r="M40" s="18">
        <v>2009</v>
      </c>
      <c r="N40" s="18"/>
      <c r="O40" s="18">
        <v>2010</v>
      </c>
      <c r="P40" s="18"/>
      <c r="Q40" s="18">
        <v>2011</v>
      </c>
      <c r="R40" s="18"/>
      <c r="S40" s="18">
        <v>2012</v>
      </c>
      <c r="T40" s="18"/>
      <c r="U40" s="18">
        <v>2013</v>
      </c>
      <c r="V40" s="18"/>
      <c r="W40" s="18">
        <v>2014</v>
      </c>
      <c r="X40" s="18"/>
      <c r="Y40" s="18">
        <v>2015</v>
      </c>
      <c r="Z40" s="18"/>
      <c r="AA40" s="18">
        <v>2016</v>
      </c>
      <c r="AB40" s="18"/>
      <c r="AC40" s="18">
        <v>2017</v>
      </c>
      <c r="AD40" s="18"/>
      <c r="AE40" s="18">
        <v>2018</v>
      </c>
      <c r="AF40" s="18"/>
      <c r="AG40" s="18">
        <v>2019</v>
      </c>
      <c r="AH40" s="18"/>
    </row>
    <row r="41" spans="2:34" ht="15.75" thickBot="1" x14ac:dyDescent="0.3">
      <c r="B41" s="106" t="s">
        <v>49</v>
      </c>
      <c r="C41" s="129">
        <v>0.02</v>
      </c>
      <c r="D41" s="132">
        <v>0.02</v>
      </c>
      <c r="E41" s="97">
        <v>0.01</v>
      </c>
      <c r="F41" s="97">
        <v>0.02</v>
      </c>
      <c r="G41" s="129">
        <v>0.01</v>
      </c>
      <c r="H41" s="131">
        <v>2.5000000000000001E-2</v>
      </c>
      <c r="I41" s="97">
        <v>0.02</v>
      </c>
      <c r="J41" s="98">
        <v>2.5000000000000001E-2</v>
      </c>
      <c r="K41" s="129">
        <v>0.01</v>
      </c>
      <c r="L41" s="131">
        <v>2.5000000000000001E-2</v>
      </c>
      <c r="M41" s="97">
        <v>0.01</v>
      </c>
      <c r="N41" s="97">
        <v>0.02</v>
      </c>
      <c r="O41" s="129">
        <v>0.01</v>
      </c>
      <c r="P41" s="131">
        <v>2.5000000000000001E-2</v>
      </c>
      <c r="Q41" s="98">
        <v>0.02</v>
      </c>
      <c r="R41" s="97">
        <v>2.8000000000000001E-2</v>
      </c>
      <c r="S41" s="130">
        <v>0.04</v>
      </c>
      <c r="T41" s="132">
        <v>0.11</v>
      </c>
      <c r="U41" s="97">
        <v>3.5000000000000003E-2</v>
      </c>
      <c r="V41" s="98">
        <v>3.5000000000000003E-2</v>
      </c>
      <c r="W41" s="130">
        <v>3.5000000000000003E-2</v>
      </c>
      <c r="X41" s="132">
        <v>2.5000000000000001E-2</v>
      </c>
      <c r="Y41" s="98">
        <v>3.5000000000000003E-2</v>
      </c>
      <c r="Z41" s="98">
        <v>2.5000000000000001E-2</v>
      </c>
      <c r="AA41" s="129">
        <v>0.09</v>
      </c>
      <c r="AB41" s="131">
        <v>3.5000000000000003E-2</v>
      </c>
      <c r="AC41" s="97">
        <v>0.02</v>
      </c>
      <c r="AD41" s="98">
        <v>2.5000000000000001E-2</v>
      </c>
      <c r="AE41" s="130">
        <v>0.19</v>
      </c>
      <c r="AF41" s="131">
        <v>2.5000000000000001E-2</v>
      </c>
      <c r="AG41" s="141">
        <v>3.5000000000000003E-2</v>
      </c>
      <c r="AH41" s="141">
        <v>2.5000000000000001E-2</v>
      </c>
    </row>
    <row r="42" spans="2:34" ht="15.75" thickBot="1" x14ac:dyDescent="0.3">
      <c r="B42" s="160" t="s">
        <v>88</v>
      </c>
      <c r="C42" s="141">
        <v>0.01</v>
      </c>
      <c r="D42" s="141">
        <v>0.01</v>
      </c>
      <c r="E42" s="141">
        <v>0.01</v>
      </c>
      <c r="F42" s="141">
        <v>0.01</v>
      </c>
      <c r="G42" s="141">
        <v>0.01</v>
      </c>
      <c r="H42" s="141">
        <v>0.01</v>
      </c>
      <c r="I42" s="141">
        <v>0.01</v>
      </c>
      <c r="J42" s="141">
        <v>0.01</v>
      </c>
      <c r="K42" s="141">
        <v>0.01</v>
      </c>
      <c r="L42" s="141">
        <v>0.01</v>
      </c>
      <c r="M42" s="141">
        <v>0.01</v>
      </c>
      <c r="N42" s="141">
        <v>0.01</v>
      </c>
      <c r="O42" s="141">
        <v>0.01</v>
      </c>
      <c r="P42" s="141">
        <v>0.01</v>
      </c>
      <c r="Q42" s="141">
        <v>0.01</v>
      </c>
      <c r="R42" s="141">
        <v>0.01</v>
      </c>
      <c r="S42" s="141">
        <v>0.01</v>
      </c>
      <c r="T42" s="141">
        <v>0.01</v>
      </c>
      <c r="U42" s="141">
        <v>0.01</v>
      </c>
      <c r="V42" s="141">
        <v>0.01</v>
      </c>
      <c r="W42" s="141">
        <v>0.01</v>
      </c>
      <c r="X42" s="141">
        <v>0.01</v>
      </c>
      <c r="Y42" s="141">
        <v>0.01</v>
      </c>
      <c r="Z42" s="141">
        <v>0.01</v>
      </c>
      <c r="AA42" s="141">
        <v>0.01</v>
      </c>
      <c r="AB42" s="141">
        <v>0.01</v>
      </c>
      <c r="AC42" s="141">
        <v>0.01</v>
      </c>
      <c r="AD42" s="141">
        <v>0.01</v>
      </c>
      <c r="AE42" s="141">
        <v>0.01</v>
      </c>
      <c r="AF42" s="141">
        <v>0.01</v>
      </c>
      <c r="AG42" s="141">
        <v>0.01</v>
      </c>
      <c r="AH42" s="141">
        <v>0.01</v>
      </c>
    </row>
    <row r="43" spans="2:34" ht="15.75" thickBot="1" x14ac:dyDescent="0.3">
      <c r="B43" s="161" t="s">
        <v>89</v>
      </c>
      <c r="C43" s="129">
        <v>0.19</v>
      </c>
      <c r="D43" s="129">
        <v>0.19</v>
      </c>
      <c r="E43" s="129">
        <v>0.19</v>
      </c>
      <c r="F43" s="129">
        <v>0.19</v>
      </c>
      <c r="G43" s="129">
        <v>0.19</v>
      </c>
      <c r="H43" s="129">
        <v>0.19</v>
      </c>
      <c r="I43" s="129">
        <v>0.19</v>
      </c>
      <c r="J43" s="129">
        <v>0.19</v>
      </c>
      <c r="K43" s="129">
        <v>0.19</v>
      </c>
      <c r="L43" s="129">
        <v>0.19</v>
      </c>
      <c r="M43" s="129">
        <v>0.19</v>
      </c>
      <c r="N43" s="129">
        <v>0.19</v>
      </c>
      <c r="O43" s="129">
        <v>0.19</v>
      </c>
      <c r="P43" s="129">
        <v>0.19</v>
      </c>
      <c r="Q43" s="129">
        <v>0.19</v>
      </c>
      <c r="R43" s="129">
        <v>0.19</v>
      </c>
      <c r="S43" s="129">
        <v>0.19</v>
      </c>
      <c r="T43" s="129">
        <v>0.19</v>
      </c>
      <c r="U43" s="129">
        <v>0.19</v>
      </c>
      <c r="V43" s="129">
        <v>0.19</v>
      </c>
      <c r="W43" s="129">
        <v>0.19</v>
      </c>
      <c r="X43" s="129">
        <v>0.19</v>
      </c>
      <c r="Y43" s="129">
        <v>0.19</v>
      </c>
      <c r="Z43" s="129">
        <v>0.19</v>
      </c>
      <c r="AA43" s="129">
        <v>0.19</v>
      </c>
      <c r="AB43" s="129">
        <v>0.19</v>
      </c>
      <c r="AC43" s="129">
        <v>0.19</v>
      </c>
      <c r="AD43" s="129">
        <v>0.19</v>
      </c>
      <c r="AE43" s="129">
        <v>0.19</v>
      </c>
      <c r="AF43" s="129">
        <v>0.19</v>
      </c>
      <c r="AG43" s="129">
        <v>0.19</v>
      </c>
      <c r="AH43" s="129">
        <v>0.19</v>
      </c>
    </row>
  </sheetData>
  <sortState xmlns:xlrd2="http://schemas.microsoft.com/office/spreadsheetml/2017/richdata2" ref="B37:AG37">
    <sortCondition descending="1" ref="B37"/>
  </sortState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6A3F4-0CAA-4B07-9042-53FEEBEB963F}">
  <dimension ref="B2:AH63"/>
  <sheetViews>
    <sheetView topLeftCell="K17" workbookViewId="0">
      <selection activeCell="S62" sqref="S62"/>
    </sheetView>
  </sheetViews>
  <sheetFormatPr defaultRowHeight="15" x14ac:dyDescent="0.25"/>
  <cols>
    <col min="4" max="4" width="0" hidden="1" customWidth="1"/>
  </cols>
  <sheetData>
    <row r="2" spans="2:34" ht="15.75" thickBot="1" x14ac:dyDescent="0.3"/>
    <row r="3" spans="2:34" ht="15.75" thickBot="1" x14ac:dyDescent="0.3">
      <c r="B3" s="86" t="s">
        <v>31</v>
      </c>
      <c r="C3" s="37"/>
      <c r="D3" s="44"/>
      <c r="E3" s="44"/>
      <c r="F3" s="37"/>
      <c r="G3" s="44"/>
      <c r="H3" s="44"/>
      <c r="I3" s="37"/>
      <c r="J3" s="44"/>
      <c r="K3" s="44"/>
      <c r="L3" s="37"/>
      <c r="M3" s="44"/>
      <c r="N3" s="44"/>
      <c r="O3" s="37"/>
      <c r="P3" s="44"/>
      <c r="Q3" s="44"/>
      <c r="R3" s="37"/>
      <c r="S3" s="44"/>
      <c r="T3" s="44"/>
      <c r="U3" s="37"/>
      <c r="V3" s="44"/>
      <c r="W3" s="44"/>
      <c r="X3" s="37"/>
      <c r="Y3" s="44"/>
      <c r="Z3" s="44"/>
      <c r="AA3" s="37"/>
      <c r="AB3" s="44"/>
      <c r="AC3" s="44"/>
      <c r="AD3" s="37"/>
      <c r="AE3" s="44"/>
      <c r="AF3" s="44"/>
      <c r="AG3" s="44"/>
      <c r="AH3" s="44"/>
    </row>
    <row r="4" spans="2:34" ht="15.75" thickBot="1" x14ac:dyDescent="0.3">
      <c r="B4" s="87" t="s">
        <v>30</v>
      </c>
      <c r="C4" s="17">
        <v>2004</v>
      </c>
      <c r="D4" s="18"/>
      <c r="E4" s="18">
        <v>2005</v>
      </c>
      <c r="F4" s="18"/>
      <c r="G4" s="18">
        <v>2006</v>
      </c>
      <c r="H4" s="18"/>
      <c r="I4" s="18">
        <v>2007</v>
      </c>
      <c r="J4" s="18"/>
      <c r="K4" s="18">
        <v>2008</v>
      </c>
      <c r="L4" s="18"/>
      <c r="M4" s="18">
        <v>2009</v>
      </c>
      <c r="N4" s="18"/>
      <c r="O4" s="18">
        <v>2010</v>
      </c>
      <c r="P4" s="18"/>
      <c r="Q4" s="18">
        <v>2011</v>
      </c>
      <c r="R4" s="18"/>
      <c r="S4" s="18">
        <v>2012</v>
      </c>
      <c r="T4" s="18"/>
      <c r="U4" s="18">
        <v>2013</v>
      </c>
      <c r="V4" s="18"/>
      <c r="W4" s="18">
        <v>2014</v>
      </c>
      <c r="X4" s="18"/>
      <c r="Y4" s="18">
        <v>2015</v>
      </c>
      <c r="Z4" s="18"/>
      <c r="AA4" s="18">
        <v>2016</v>
      </c>
      <c r="AB4" s="18"/>
      <c r="AC4" s="18">
        <v>2017</v>
      </c>
      <c r="AD4" s="18"/>
      <c r="AE4" s="18">
        <v>2018</v>
      </c>
      <c r="AF4" s="18"/>
      <c r="AG4" s="18">
        <v>2019</v>
      </c>
      <c r="AH4" s="18"/>
    </row>
    <row r="5" spans="2:34" ht="15.75" thickBot="1" x14ac:dyDescent="0.3">
      <c r="B5" s="89" t="s">
        <v>48</v>
      </c>
      <c r="C5" s="136">
        <v>2.5000000000000001E-2</v>
      </c>
      <c r="D5" s="134">
        <v>2.5000000000000001E-2</v>
      </c>
      <c r="E5" s="97">
        <v>8.0000000000000002E-3</v>
      </c>
      <c r="F5" s="97">
        <v>3.7999999999999999E-2</v>
      </c>
      <c r="G5" s="135">
        <v>4.4999999999999998E-2</v>
      </c>
      <c r="H5" s="138">
        <v>8.0000000000000002E-3</v>
      </c>
      <c r="I5" s="97">
        <v>1.4999999999999999E-2</v>
      </c>
      <c r="J5" s="97">
        <v>0.06</v>
      </c>
      <c r="K5" s="136">
        <v>2.5000000000000001E-2</v>
      </c>
      <c r="L5" s="134">
        <v>2.5000000000000001E-2</v>
      </c>
      <c r="M5" s="98">
        <v>2.5000000000000001E-2</v>
      </c>
      <c r="N5" s="98">
        <v>2.5000000000000001E-2</v>
      </c>
      <c r="O5" s="136">
        <v>2.5000000000000001E-2</v>
      </c>
      <c r="P5" s="134">
        <v>2.5000000000000001E-2</v>
      </c>
      <c r="Q5" s="97">
        <v>4.0000000000000001E-3</v>
      </c>
      <c r="R5" s="97">
        <v>8.0000000000000002E-3</v>
      </c>
      <c r="S5" s="135">
        <v>1.1299999999999999E-2</v>
      </c>
      <c r="T5" s="138">
        <v>3.0000000000000001E-3</v>
      </c>
      <c r="U5" s="98">
        <v>2.5000000000000001E-2</v>
      </c>
      <c r="V5" s="97">
        <v>2.3999999999999998E-3</v>
      </c>
      <c r="W5" s="136">
        <v>2.5000000000000001E-2</v>
      </c>
      <c r="X5" s="134">
        <v>1E-3</v>
      </c>
      <c r="Y5" s="97">
        <v>2.7E-2</v>
      </c>
      <c r="Z5" s="98">
        <v>1.5E-3</v>
      </c>
      <c r="AA5" s="135">
        <v>4.2999999999999997E-2</v>
      </c>
      <c r="AB5" s="138">
        <v>2E-3</v>
      </c>
      <c r="AC5" s="98">
        <v>2.5000000000000001E-2</v>
      </c>
      <c r="AD5" s="97">
        <v>0</v>
      </c>
      <c r="AE5" s="135">
        <v>0</v>
      </c>
      <c r="AF5" s="138">
        <v>0</v>
      </c>
      <c r="AG5" s="97">
        <v>0</v>
      </c>
      <c r="AH5" s="97">
        <v>0</v>
      </c>
    </row>
    <row r="6" spans="2:34" ht="15.75" thickBot="1" x14ac:dyDescent="0.3">
      <c r="B6" s="160" t="s">
        <v>88</v>
      </c>
      <c r="C6" s="135">
        <v>0</v>
      </c>
      <c r="D6" s="135">
        <v>0</v>
      </c>
      <c r="E6" s="135">
        <v>0</v>
      </c>
      <c r="F6" s="135">
        <v>0</v>
      </c>
      <c r="G6" s="135">
        <v>0</v>
      </c>
      <c r="H6" s="135">
        <v>0</v>
      </c>
      <c r="I6" s="135">
        <v>0</v>
      </c>
      <c r="J6" s="135">
        <v>0</v>
      </c>
      <c r="K6" s="135">
        <v>0</v>
      </c>
      <c r="L6" s="135">
        <v>0</v>
      </c>
      <c r="M6" s="135">
        <v>0</v>
      </c>
      <c r="N6" s="135">
        <v>0</v>
      </c>
      <c r="O6" s="135">
        <v>0</v>
      </c>
      <c r="P6" s="135">
        <v>0</v>
      </c>
      <c r="Q6" s="135">
        <v>0</v>
      </c>
      <c r="R6" s="135">
        <v>0</v>
      </c>
      <c r="S6" s="135">
        <v>0</v>
      </c>
      <c r="T6" s="135">
        <v>0</v>
      </c>
      <c r="U6" s="135">
        <v>0</v>
      </c>
      <c r="V6" s="135">
        <v>0</v>
      </c>
      <c r="W6" s="135">
        <v>0</v>
      </c>
      <c r="X6" s="135">
        <v>0</v>
      </c>
      <c r="Y6" s="135">
        <v>0</v>
      </c>
      <c r="Z6" s="135">
        <v>0</v>
      </c>
      <c r="AA6" s="135">
        <v>0</v>
      </c>
      <c r="AB6" s="135">
        <v>0</v>
      </c>
      <c r="AC6" s="135">
        <v>0</v>
      </c>
      <c r="AD6" s="135">
        <v>0</v>
      </c>
      <c r="AE6" s="135">
        <v>0</v>
      </c>
      <c r="AF6" s="135">
        <v>0</v>
      </c>
      <c r="AG6" s="135">
        <v>0</v>
      </c>
      <c r="AH6" s="135">
        <v>0</v>
      </c>
    </row>
    <row r="7" spans="2:34" ht="15.75" thickBot="1" x14ac:dyDescent="0.3">
      <c r="B7" s="161" t="s">
        <v>89</v>
      </c>
      <c r="C7" s="97">
        <v>0.06</v>
      </c>
      <c r="D7" s="97">
        <v>0.06</v>
      </c>
      <c r="E7" s="97">
        <v>0.06</v>
      </c>
      <c r="F7" s="97">
        <v>0.06</v>
      </c>
      <c r="G7" s="97">
        <v>0.06</v>
      </c>
      <c r="H7" s="97">
        <v>0.06</v>
      </c>
      <c r="I7" s="97">
        <v>0.06</v>
      </c>
      <c r="J7" s="97">
        <v>0.06</v>
      </c>
      <c r="K7" s="97">
        <v>0.06</v>
      </c>
      <c r="L7" s="97">
        <v>0.06</v>
      </c>
      <c r="M7" s="97">
        <v>0.06</v>
      </c>
      <c r="N7" s="97">
        <v>0.06</v>
      </c>
      <c r="O7" s="97">
        <v>0.06</v>
      </c>
      <c r="P7" s="97">
        <v>0.06</v>
      </c>
      <c r="Q7" s="97">
        <v>0.06</v>
      </c>
      <c r="R7" s="97">
        <v>0.06</v>
      </c>
      <c r="S7" s="97">
        <v>0.06</v>
      </c>
      <c r="T7" s="97">
        <v>0.06</v>
      </c>
      <c r="U7" s="97">
        <v>0.06</v>
      </c>
      <c r="V7" s="97">
        <v>0.06</v>
      </c>
      <c r="W7" s="97">
        <v>0.06</v>
      </c>
      <c r="X7" s="97">
        <v>0.06</v>
      </c>
      <c r="Y7" s="97">
        <v>0.06</v>
      </c>
      <c r="Z7" s="97">
        <v>0.06</v>
      </c>
      <c r="AA7" s="97">
        <v>0.06</v>
      </c>
      <c r="AB7" s="97">
        <v>0.06</v>
      </c>
      <c r="AC7" s="97">
        <v>0.06</v>
      </c>
      <c r="AD7" s="97">
        <v>0.06</v>
      </c>
      <c r="AE7" s="97">
        <v>0.06</v>
      </c>
      <c r="AF7" s="97">
        <v>0.06</v>
      </c>
      <c r="AG7" s="97">
        <v>0.06</v>
      </c>
      <c r="AH7" s="97">
        <v>0.06</v>
      </c>
    </row>
    <row r="24" spans="2:34" ht="15.75" thickBot="1" x14ac:dyDescent="0.3"/>
    <row r="25" spans="2:34" ht="15.75" thickBot="1" x14ac:dyDescent="0.3">
      <c r="B25" s="140" t="s">
        <v>32</v>
      </c>
      <c r="C25" s="53"/>
      <c r="D25" s="44"/>
      <c r="E25" s="20"/>
      <c r="F25" s="37"/>
      <c r="G25" s="44"/>
      <c r="H25" s="44"/>
      <c r="I25" s="37"/>
      <c r="J25" s="44"/>
      <c r="K25" s="44"/>
      <c r="L25" s="37"/>
      <c r="M25" s="44"/>
      <c r="N25" s="44"/>
      <c r="O25" s="37"/>
      <c r="P25" s="44"/>
      <c r="Q25" s="44"/>
      <c r="R25" s="37"/>
      <c r="S25" s="44"/>
      <c r="T25" s="44"/>
      <c r="U25" s="37"/>
      <c r="V25" s="44"/>
      <c r="W25" s="44"/>
      <c r="X25" s="37"/>
      <c r="Y25" s="44"/>
      <c r="Z25" s="44"/>
      <c r="AA25" s="37"/>
      <c r="AB25" s="44"/>
      <c r="AC25" s="44"/>
      <c r="AD25" s="37"/>
      <c r="AE25" s="44"/>
      <c r="AF25" s="44"/>
      <c r="AG25" s="44"/>
      <c r="AH25" s="44"/>
    </row>
    <row r="26" spans="2:34" ht="15.75" thickBot="1" x14ac:dyDescent="0.3">
      <c r="B26" s="87" t="s">
        <v>30</v>
      </c>
      <c r="C26" s="104">
        <v>2004</v>
      </c>
      <c r="D26" s="104"/>
      <c r="E26" s="18">
        <v>2005</v>
      </c>
      <c r="F26" s="18"/>
      <c r="G26" s="18">
        <v>2006</v>
      </c>
      <c r="H26" s="18"/>
      <c r="I26" s="18">
        <v>2007</v>
      </c>
      <c r="J26" s="18"/>
      <c r="K26" s="18">
        <v>2008</v>
      </c>
      <c r="L26" s="18"/>
      <c r="M26" s="18">
        <v>2009</v>
      </c>
      <c r="N26" s="18"/>
      <c r="O26" s="18">
        <v>2010</v>
      </c>
      <c r="P26" s="18"/>
      <c r="Q26" s="18">
        <v>2011</v>
      </c>
      <c r="R26" s="18"/>
      <c r="S26" s="18">
        <v>2012</v>
      </c>
      <c r="T26" s="18"/>
      <c r="U26" s="18">
        <v>2013</v>
      </c>
      <c r="V26" s="18"/>
      <c r="W26" s="18">
        <v>2014</v>
      </c>
      <c r="X26" s="18"/>
      <c r="Y26" s="18">
        <v>2015</v>
      </c>
      <c r="Z26" s="18"/>
      <c r="AA26" s="18">
        <v>2016</v>
      </c>
      <c r="AB26" s="18"/>
      <c r="AC26" s="18">
        <v>2017</v>
      </c>
      <c r="AD26" s="18"/>
      <c r="AE26" s="18">
        <v>2018</v>
      </c>
      <c r="AF26" s="18"/>
      <c r="AG26" s="18">
        <v>2019</v>
      </c>
      <c r="AH26" s="18"/>
    </row>
    <row r="27" spans="2:34" ht="15.75" thickBot="1" x14ac:dyDescent="0.3">
      <c r="B27" s="89" t="s">
        <v>76</v>
      </c>
      <c r="C27" s="136">
        <v>2.5000000000000001E-2</v>
      </c>
      <c r="D27" s="134">
        <v>2.5000000000000001E-2</v>
      </c>
      <c r="E27" s="28">
        <v>0.05</v>
      </c>
      <c r="F27" s="13">
        <v>2.5000000000000001E-2</v>
      </c>
      <c r="G27" s="133">
        <v>0.08</v>
      </c>
      <c r="H27" s="134">
        <v>2.5000000000000001E-2</v>
      </c>
      <c r="I27" s="28">
        <v>0.05</v>
      </c>
      <c r="J27" s="13">
        <v>2.5000000000000001E-2</v>
      </c>
      <c r="K27" s="137">
        <v>2.5000000000000001E-2</v>
      </c>
      <c r="L27" s="134">
        <v>2.5000000000000001E-2</v>
      </c>
      <c r="M27" s="28">
        <v>0.2</v>
      </c>
      <c r="N27" s="13">
        <v>2.5000000000000001E-2</v>
      </c>
      <c r="O27" s="136">
        <v>0.08</v>
      </c>
      <c r="P27" s="134">
        <v>2.5000000000000001E-2</v>
      </c>
      <c r="Q27" s="12">
        <v>0.1</v>
      </c>
      <c r="R27" s="12">
        <v>2.5000000000000001E-2</v>
      </c>
      <c r="S27" s="135">
        <v>0.1</v>
      </c>
      <c r="T27" s="138">
        <v>0.25</v>
      </c>
      <c r="U27" s="13">
        <v>0.03</v>
      </c>
      <c r="V27" s="12">
        <v>0.01</v>
      </c>
      <c r="W27" s="136">
        <v>0.13</v>
      </c>
      <c r="X27" s="134">
        <v>0.01</v>
      </c>
      <c r="Y27" s="12">
        <v>0.03</v>
      </c>
      <c r="Z27" s="13">
        <v>0.01</v>
      </c>
      <c r="AA27" s="135">
        <v>0.04</v>
      </c>
      <c r="AB27" s="138">
        <v>0</v>
      </c>
      <c r="AC27" s="13">
        <v>0.22</v>
      </c>
      <c r="AD27" s="12">
        <v>0</v>
      </c>
      <c r="AE27" s="135">
        <v>0.03</v>
      </c>
      <c r="AF27" s="138">
        <v>0</v>
      </c>
      <c r="AG27" s="12">
        <v>0.25</v>
      </c>
      <c r="AH27" s="12">
        <v>0</v>
      </c>
    </row>
    <row r="28" spans="2:34" ht="15.75" thickBot="1" x14ac:dyDescent="0.3">
      <c r="B28" s="160" t="s">
        <v>88</v>
      </c>
      <c r="C28" s="135">
        <v>0</v>
      </c>
      <c r="D28" s="135">
        <v>0</v>
      </c>
      <c r="E28" s="135">
        <v>0</v>
      </c>
      <c r="F28" s="135">
        <v>0</v>
      </c>
      <c r="G28" s="135">
        <v>0</v>
      </c>
      <c r="H28" s="135">
        <v>0</v>
      </c>
      <c r="I28" s="135">
        <v>0</v>
      </c>
      <c r="J28" s="135">
        <v>0</v>
      </c>
      <c r="K28" s="135">
        <v>0</v>
      </c>
      <c r="L28" s="135">
        <v>0</v>
      </c>
      <c r="M28" s="135">
        <v>0</v>
      </c>
      <c r="N28" s="135">
        <v>0</v>
      </c>
      <c r="O28" s="135">
        <v>0</v>
      </c>
      <c r="P28" s="135">
        <v>0</v>
      </c>
      <c r="Q28" s="135">
        <v>0</v>
      </c>
      <c r="R28" s="135">
        <v>0</v>
      </c>
      <c r="S28" s="135">
        <v>0</v>
      </c>
      <c r="T28" s="135">
        <v>0</v>
      </c>
      <c r="U28" s="135">
        <v>0</v>
      </c>
      <c r="V28" s="135">
        <v>0</v>
      </c>
      <c r="W28" s="135">
        <v>0</v>
      </c>
      <c r="X28" s="135">
        <v>0</v>
      </c>
      <c r="Y28" s="135">
        <v>0</v>
      </c>
      <c r="Z28" s="135">
        <v>0</v>
      </c>
      <c r="AA28" s="135">
        <v>0</v>
      </c>
      <c r="AB28" s="135">
        <v>0</v>
      </c>
      <c r="AC28" s="135">
        <v>0</v>
      </c>
      <c r="AD28" s="135">
        <v>0</v>
      </c>
      <c r="AE28" s="135">
        <v>0</v>
      </c>
      <c r="AF28" s="135">
        <v>0</v>
      </c>
      <c r="AG28" s="135">
        <v>0</v>
      </c>
      <c r="AH28" s="135">
        <v>0</v>
      </c>
    </row>
    <row r="29" spans="2:34" ht="15.75" thickBot="1" x14ac:dyDescent="0.3">
      <c r="B29" s="161" t="s">
        <v>89</v>
      </c>
      <c r="C29" s="136">
        <v>0.25</v>
      </c>
      <c r="D29" s="136">
        <v>0.25</v>
      </c>
      <c r="E29" s="136">
        <v>0.25</v>
      </c>
      <c r="F29" s="136">
        <v>0.25</v>
      </c>
      <c r="G29" s="136">
        <v>0.25</v>
      </c>
      <c r="H29" s="136">
        <v>0.25</v>
      </c>
      <c r="I29" s="136">
        <v>0.25</v>
      </c>
      <c r="J29" s="136">
        <v>0.25</v>
      </c>
      <c r="K29" s="136">
        <v>0.25</v>
      </c>
      <c r="L29" s="136">
        <v>0.25</v>
      </c>
      <c r="M29" s="136">
        <v>0.25</v>
      </c>
      <c r="N29" s="136">
        <v>0.25</v>
      </c>
      <c r="O29" s="136">
        <v>0.25</v>
      </c>
      <c r="P29" s="136">
        <v>0.25</v>
      </c>
      <c r="Q29" s="136">
        <v>0.25</v>
      </c>
      <c r="R29" s="136">
        <v>0.25</v>
      </c>
      <c r="S29" s="136">
        <v>0.25</v>
      </c>
      <c r="T29" s="136">
        <v>0.25</v>
      </c>
      <c r="U29" s="136">
        <v>0.25</v>
      </c>
      <c r="V29" s="136">
        <v>0.25</v>
      </c>
      <c r="W29" s="136">
        <v>0.25</v>
      </c>
      <c r="X29" s="136">
        <v>0.25</v>
      </c>
      <c r="Y29" s="136">
        <v>0.25</v>
      </c>
      <c r="Z29" s="136">
        <v>0.25</v>
      </c>
      <c r="AA29" s="136">
        <v>0.25</v>
      </c>
      <c r="AB29" s="136">
        <v>0.25</v>
      </c>
      <c r="AC29" s="136">
        <v>0.25</v>
      </c>
      <c r="AD29" s="136">
        <v>0.25</v>
      </c>
      <c r="AE29" s="136">
        <v>0.25</v>
      </c>
      <c r="AF29" s="136">
        <v>0.25</v>
      </c>
      <c r="AG29" s="136">
        <v>0.25</v>
      </c>
      <c r="AH29" s="136">
        <v>0.25</v>
      </c>
    </row>
    <row r="51" spans="2:31" ht="15.75" thickBot="1" x14ac:dyDescent="0.3"/>
    <row r="52" spans="2:31" ht="15.75" thickBot="1" x14ac:dyDescent="0.3">
      <c r="B52" s="140" t="s">
        <v>32</v>
      </c>
      <c r="C52" s="53"/>
      <c r="D52" s="44"/>
      <c r="E52" s="20"/>
      <c r="F52" s="44"/>
      <c r="G52" s="37"/>
      <c r="H52" s="44"/>
      <c r="I52" s="44"/>
      <c r="J52" s="37"/>
      <c r="K52" s="44"/>
      <c r="L52" s="44"/>
      <c r="M52" s="37"/>
      <c r="N52" s="44"/>
      <c r="O52" s="44"/>
      <c r="P52" s="37"/>
      <c r="Q52" s="44"/>
      <c r="R52" s="44"/>
      <c r="S52" s="44"/>
    </row>
    <row r="53" spans="2:31" ht="15.75" thickBot="1" x14ac:dyDescent="0.3">
      <c r="B53" s="87" t="s">
        <v>30</v>
      </c>
      <c r="C53" s="104">
        <v>2004</v>
      </c>
      <c r="D53" s="104"/>
      <c r="E53" s="18">
        <v>2005</v>
      </c>
      <c r="F53" s="18">
        <v>2006</v>
      </c>
      <c r="G53" s="18">
        <v>2007</v>
      </c>
      <c r="H53" s="18">
        <v>2008</v>
      </c>
      <c r="I53" s="18">
        <v>2009</v>
      </c>
      <c r="J53" s="18">
        <v>2010</v>
      </c>
      <c r="K53" s="18">
        <v>2011</v>
      </c>
      <c r="L53" s="18">
        <v>2012</v>
      </c>
      <c r="M53" s="18">
        <v>2013</v>
      </c>
      <c r="N53" s="18">
        <v>2014</v>
      </c>
      <c r="O53" s="18">
        <v>2015</v>
      </c>
      <c r="P53" s="18">
        <v>2016</v>
      </c>
      <c r="Q53" s="18">
        <v>2017</v>
      </c>
      <c r="R53" s="18">
        <v>2018</v>
      </c>
      <c r="S53" s="18">
        <v>2019</v>
      </c>
    </row>
    <row r="54" spans="2:31" ht="15.75" thickBot="1" x14ac:dyDescent="0.3">
      <c r="B54" s="89" t="s">
        <v>76</v>
      </c>
      <c r="C54" s="136">
        <v>2.5000000000000001E-2</v>
      </c>
      <c r="D54" s="134"/>
      <c r="E54" s="28">
        <v>0.05</v>
      </c>
      <c r="F54" s="133">
        <v>0.08</v>
      </c>
      <c r="G54" s="28">
        <v>0.05</v>
      </c>
      <c r="H54" s="137">
        <v>2.5000000000000001E-2</v>
      </c>
      <c r="I54" s="28">
        <v>0.2</v>
      </c>
      <c r="J54" s="136">
        <v>0.08</v>
      </c>
      <c r="K54" s="12">
        <v>0.1</v>
      </c>
      <c r="L54" s="135">
        <v>0.1</v>
      </c>
      <c r="M54" s="13">
        <v>0.03</v>
      </c>
      <c r="N54" s="136">
        <v>0.13</v>
      </c>
      <c r="O54" s="12">
        <v>0.03</v>
      </c>
      <c r="P54" s="135">
        <v>0.04</v>
      </c>
      <c r="Q54" s="13">
        <v>0.22</v>
      </c>
      <c r="R54" s="135">
        <v>0.03</v>
      </c>
      <c r="S54" s="12">
        <v>0.25</v>
      </c>
      <c r="T54">
        <f>AVERAGE(C54:S54)+AVERAGE(C54:S54)</f>
        <v>0.18000000000000002</v>
      </c>
      <c r="U54">
        <f>MEDIAN(C54:S54)</f>
        <v>6.5000000000000002E-2</v>
      </c>
    </row>
    <row r="55" spans="2:31" ht="15.75" thickBot="1" x14ac:dyDescent="0.3">
      <c r="B55" s="162" t="s">
        <v>14</v>
      </c>
      <c r="C55" s="8">
        <v>0.01</v>
      </c>
      <c r="D55" s="8"/>
      <c r="E55" s="8">
        <v>0.01</v>
      </c>
      <c r="F55" s="8">
        <v>0.01</v>
      </c>
      <c r="G55" s="8">
        <v>0.01</v>
      </c>
      <c r="H55" s="8">
        <v>0.01</v>
      </c>
      <c r="I55" s="8">
        <v>0.01</v>
      </c>
      <c r="J55" s="8">
        <v>0.01</v>
      </c>
      <c r="K55" s="8">
        <v>0.01</v>
      </c>
      <c r="L55" s="8">
        <v>0.01</v>
      </c>
      <c r="M55" s="8">
        <v>0.01</v>
      </c>
      <c r="N55" s="8">
        <v>0.01</v>
      </c>
      <c r="O55" s="8">
        <v>0.01</v>
      </c>
      <c r="P55" s="8">
        <v>0.01</v>
      </c>
      <c r="Q55" s="8">
        <v>0.01</v>
      </c>
      <c r="R55" s="8">
        <v>0.01</v>
      </c>
      <c r="S55" s="8">
        <v>0.01</v>
      </c>
    </row>
    <row r="56" spans="2:31" ht="15.75" thickBot="1" x14ac:dyDescent="0.3">
      <c r="B56" s="162" t="s">
        <v>15</v>
      </c>
      <c r="C56" s="10">
        <v>0.25</v>
      </c>
      <c r="D56" s="10"/>
      <c r="E56" s="10">
        <v>0.25</v>
      </c>
      <c r="F56" s="10">
        <v>0.25</v>
      </c>
      <c r="G56" s="10">
        <v>0.25</v>
      </c>
      <c r="H56" s="10">
        <v>0.25</v>
      </c>
      <c r="I56" s="10">
        <v>0.25</v>
      </c>
      <c r="J56" s="10">
        <v>0.25</v>
      </c>
      <c r="K56" s="10">
        <v>0.25</v>
      </c>
      <c r="L56" s="10">
        <v>0.25</v>
      </c>
      <c r="M56" s="10">
        <v>0.25</v>
      </c>
      <c r="N56" s="10">
        <v>0.25</v>
      </c>
      <c r="O56" s="10">
        <v>0.25</v>
      </c>
      <c r="P56" s="10">
        <v>0.25</v>
      </c>
      <c r="Q56" s="10">
        <v>0.25</v>
      </c>
      <c r="R56" s="10">
        <v>0.25</v>
      </c>
      <c r="S56" s="10">
        <v>0.25</v>
      </c>
    </row>
    <row r="57" spans="2:31" ht="15.75" thickBot="1" x14ac:dyDescent="0.3">
      <c r="B57" s="160" t="s">
        <v>88</v>
      </c>
      <c r="C57" s="135">
        <v>0.03</v>
      </c>
      <c r="D57" s="135"/>
      <c r="E57" s="135">
        <v>0.03</v>
      </c>
      <c r="F57" s="135">
        <v>0.03</v>
      </c>
      <c r="G57" s="135">
        <v>0.03</v>
      </c>
      <c r="H57" s="135">
        <v>0.03</v>
      </c>
      <c r="I57" s="135">
        <v>0.03</v>
      </c>
      <c r="J57" s="135">
        <v>0.03</v>
      </c>
      <c r="K57" s="135">
        <v>0.03</v>
      </c>
      <c r="L57" s="135">
        <v>0.03</v>
      </c>
      <c r="M57" s="135">
        <v>0.03</v>
      </c>
      <c r="N57" s="135">
        <v>0.03</v>
      </c>
      <c r="O57" s="135">
        <v>0.03</v>
      </c>
      <c r="P57" s="135">
        <v>0.03</v>
      </c>
      <c r="Q57" s="135">
        <v>0.03</v>
      </c>
      <c r="R57" s="135">
        <v>0.03</v>
      </c>
      <c r="S57" s="135">
        <v>0.03</v>
      </c>
    </row>
    <row r="58" spans="2:31" ht="15.75" thickBot="1" x14ac:dyDescent="0.3">
      <c r="B58" s="161" t="s">
        <v>89</v>
      </c>
      <c r="C58" s="136">
        <v>0.25</v>
      </c>
      <c r="D58" s="136"/>
      <c r="E58" s="136">
        <v>0.25</v>
      </c>
      <c r="F58" s="136">
        <v>0.25</v>
      </c>
      <c r="G58" s="136">
        <v>0.25</v>
      </c>
      <c r="H58" s="136">
        <v>0.25</v>
      </c>
      <c r="I58" s="136">
        <v>0.25</v>
      </c>
      <c r="J58" s="136">
        <v>0.25</v>
      </c>
      <c r="K58" s="136">
        <v>0.25</v>
      </c>
      <c r="L58" s="136">
        <v>0.25</v>
      </c>
      <c r="M58" s="136">
        <v>0.25</v>
      </c>
      <c r="N58" s="136">
        <v>0.25</v>
      </c>
      <c r="O58" s="136">
        <v>0.25</v>
      </c>
      <c r="P58" s="136">
        <v>0.25</v>
      </c>
      <c r="Q58" s="136">
        <v>0.25</v>
      </c>
      <c r="R58" s="136">
        <v>0.25</v>
      </c>
      <c r="S58" s="136">
        <v>0.25</v>
      </c>
    </row>
    <row r="63" spans="2:31" ht="18.75" x14ac:dyDescent="0.25">
      <c r="AE63" s="163" t="s">
        <v>77</v>
      </c>
    </row>
  </sheetData>
  <pageMargins left="0.7" right="0.7" top="0.78740157499999996" bottom="0.78740157499999996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2CB5E-74C9-4F8B-B2F5-374A8115F62F}">
  <dimension ref="A1:E16"/>
  <sheetViews>
    <sheetView tabSelected="1" workbookViewId="0">
      <selection activeCell="J8" sqref="J8"/>
    </sheetView>
  </sheetViews>
  <sheetFormatPr defaultRowHeight="15" x14ac:dyDescent="0.25"/>
  <cols>
    <col min="3" max="3" width="4.5703125" customWidth="1"/>
    <col min="4" max="4" width="22" customWidth="1"/>
  </cols>
  <sheetData>
    <row r="1" spans="1:5" ht="15.75" thickBot="1" x14ac:dyDescent="0.3">
      <c r="A1" s="178">
        <v>2.5000000000000001E-2</v>
      </c>
    </row>
    <row r="2" spans="1:5" ht="15.75" thickBot="1" x14ac:dyDescent="0.3">
      <c r="A2" s="179">
        <v>0.05</v>
      </c>
    </row>
    <row r="3" spans="1:5" ht="15.75" thickBot="1" x14ac:dyDescent="0.3">
      <c r="A3" s="178">
        <v>0.08</v>
      </c>
    </row>
    <row r="4" spans="1:5" ht="15.75" thickBot="1" x14ac:dyDescent="0.3">
      <c r="A4" s="179">
        <v>0.05</v>
      </c>
    </row>
    <row r="5" spans="1:5" ht="15.75" thickBot="1" x14ac:dyDescent="0.3">
      <c r="A5" s="178">
        <v>0.03</v>
      </c>
    </row>
    <row r="6" spans="1:5" ht="15.75" thickBot="1" x14ac:dyDescent="0.3">
      <c r="A6" s="179">
        <v>0.2</v>
      </c>
    </row>
    <row r="7" spans="1:5" ht="15.75" thickBot="1" x14ac:dyDescent="0.3">
      <c r="A7" s="178">
        <v>0.08</v>
      </c>
    </row>
    <row r="8" spans="1:5" ht="15.75" thickBot="1" x14ac:dyDescent="0.3">
      <c r="A8" s="179">
        <v>0.1</v>
      </c>
    </row>
    <row r="9" spans="1:5" ht="15.75" thickBot="1" x14ac:dyDescent="0.3">
      <c r="A9" s="178">
        <v>0.05</v>
      </c>
      <c r="D9" s="26" t="s">
        <v>90</v>
      </c>
      <c r="E9" s="26">
        <f>MEDIAN(A1:A16)</f>
        <v>0.05</v>
      </c>
    </row>
    <row r="10" spans="1:5" ht="15.75" thickBot="1" x14ac:dyDescent="0.3">
      <c r="A10" s="179">
        <v>0.03</v>
      </c>
    </row>
    <row r="11" spans="1:5" ht="15.75" thickBot="1" x14ac:dyDescent="0.3">
      <c r="A11" s="178">
        <v>0.13</v>
      </c>
    </row>
    <row r="12" spans="1:5" ht="15.75" thickBot="1" x14ac:dyDescent="0.3">
      <c r="A12" s="179">
        <v>0.03</v>
      </c>
    </row>
    <row r="13" spans="1:5" ht="15.75" thickBot="1" x14ac:dyDescent="0.3">
      <c r="A13" s="178">
        <v>0.04</v>
      </c>
    </row>
    <row r="14" spans="1:5" ht="15.75" thickBot="1" x14ac:dyDescent="0.3">
      <c r="A14" s="179">
        <v>0.22</v>
      </c>
    </row>
    <row r="15" spans="1:5" ht="15.75" thickBot="1" x14ac:dyDescent="0.3">
      <c r="A15" s="178">
        <v>0.03</v>
      </c>
    </row>
    <row r="16" spans="1:5" ht="15.75" thickBot="1" x14ac:dyDescent="0.3">
      <c r="A16" s="179">
        <v>0.25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F356D-BEB6-480D-A1B4-4DEBF98B83F5}">
  <dimension ref="B4:F46"/>
  <sheetViews>
    <sheetView topLeftCell="A20" workbookViewId="0">
      <selection activeCell="D7" sqref="D7"/>
    </sheetView>
  </sheetViews>
  <sheetFormatPr defaultRowHeight="15" x14ac:dyDescent="0.25"/>
  <cols>
    <col min="2" max="2" width="10.140625" customWidth="1"/>
  </cols>
  <sheetData>
    <row r="4" spans="2:6" ht="15.75" thickBot="1" x14ac:dyDescent="0.3"/>
    <row r="5" spans="2:6" ht="15.75" thickBot="1" x14ac:dyDescent="0.3">
      <c r="B5" s="53" t="s">
        <v>3</v>
      </c>
      <c r="C5" s="52" t="s">
        <v>17</v>
      </c>
      <c r="D5" s="38"/>
      <c r="E5" s="14" t="s">
        <v>6</v>
      </c>
      <c r="F5" s="44" t="s">
        <v>7</v>
      </c>
    </row>
    <row r="6" spans="2:6" ht="15.75" thickBot="1" x14ac:dyDescent="0.3">
      <c r="B6" s="32" t="s">
        <v>0</v>
      </c>
      <c r="C6" s="3" t="s">
        <v>14</v>
      </c>
      <c r="D6" s="3" t="s">
        <v>15</v>
      </c>
      <c r="E6" s="3" t="s">
        <v>1</v>
      </c>
      <c r="F6" s="3" t="s">
        <v>2</v>
      </c>
    </row>
    <row r="7" spans="2:6" ht="15.75" thickBot="1" x14ac:dyDescent="0.3">
      <c r="B7" s="17">
        <v>2004</v>
      </c>
      <c r="C7" s="8">
        <v>0.01</v>
      </c>
      <c r="D7" s="10">
        <v>0.25</v>
      </c>
      <c r="E7" s="10" t="s">
        <v>9</v>
      </c>
      <c r="F7" s="10" t="s">
        <v>9</v>
      </c>
    </row>
    <row r="8" spans="2:6" ht="15.75" thickBot="1" x14ac:dyDescent="0.3">
      <c r="B8" s="18">
        <v>2005</v>
      </c>
      <c r="C8" s="8">
        <v>0.01</v>
      </c>
      <c r="D8" s="10">
        <v>0.25</v>
      </c>
      <c r="E8" s="12">
        <v>8.0000000000000002E-3</v>
      </c>
      <c r="F8" s="12">
        <v>3.7999999999999999E-2</v>
      </c>
    </row>
    <row r="9" spans="2:6" ht="15.75" thickBot="1" x14ac:dyDescent="0.3">
      <c r="B9" s="18">
        <v>2006</v>
      </c>
      <c r="C9" s="8">
        <v>0.01</v>
      </c>
      <c r="D9" s="10">
        <v>0.25</v>
      </c>
      <c r="E9" s="8">
        <v>4.4999999999999998E-2</v>
      </c>
      <c r="F9" s="8">
        <v>8.0000000000000002E-3</v>
      </c>
    </row>
    <row r="10" spans="2:6" ht="15.75" thickBot="1" x14ac:dyDescent="0.3">
      <c r="B10" s="18">
        <v>2007</v>
      </c>
      <c r="C10" s="8">
        <v>0.01</v>
      </c>
      <c r="D10" s="10">
        <v>0.25</v>
      </c>
      <c r="E10" s="12">
        <v>1.4999999999999999E-2</v>
      </c>
      <c r="F10" s="12">
        <v>0.06</v>
      </c>
    </row>
    <row r="11" spans="2:6" ht="15.75" thickBot="1" x14ac:dyDescent="0.3">
      <c r="B11" s="18">
        <v>2008</v>
      </c>
      <c r="C11" s="8">
        <v>0.01</v>
      </c>
      <c r="D11" s="10">
        <v>0.25</v>
      </c>
      <c r="E11" s="10" t="s">
        <v>9</v>
      </c>
      <c r="F11" s="10" t="s">
        <v>9</v>
      </c>
    </row>
    <row r="12" spans="2:6" ht="15.75" thickBot="1" x14ac:dyDescent="0.3">
      <c r="B12" s="18">
        <v>2009</v>
      </c>
      <c r="C12" s="8">
        <v>0.01</v>
      </c>
      <c r="D12" s="10">
        <v>0.25</v>
      </c>
      <c r="E12" s="13" t="s">
        <v>9</v>
      </c>
      <c r="F12" s="13" t="s">
        <v>9</v>
      </c>
    </row>
    <row r="13" spans="2:6" ht="15.75" thickBot="1" x14ac:dyDescent="0.3">
      <c r="B13" s="18">
        <v>2010</v>
      </c>
      <c r="C13" s="8">
        <v>0.01</v>
      </c>
      <c r="D13" s="10">
        <v>0.25</v>
      </c>
      <c r="E13" s="10" t="s">
        <v>9</v>
      </c>
      <c r="F13" s="10" t="s">
        <v>9</v>
      </c>
    </row>
    <row r="14" spans="2:6" ht="15.75" thickBot="1" x14ac:dyDescent="0.3">
      <c r="B14" s="18">
        <v>2011</v>
      </c>
      <c r="C14" s="8">
        <v>0.01</v>
      </c>
      <c r="D14" s="10">
        <v>0.25</v>
      </c>
      <c r="E14" s="12">
        <v>4.0000000000000001E-3</v>
      </c>
      <c r="F14" s="12">
        <v>8.0000000000000002E-3</v>
      </c>
    </row>
    <row r="15" spans="2:6" ht="15.75" thickBot="1" x14ac:dyDescent="0.3">
      <c r="B15" s="18">
        <v>2012</v>
      </c>
      <c r="C15" s="8">
        <v>0.01</v>
      </c>
      <c r="D15" s="10">
        <v>0.25</v>
      </c>
      <c r="E15" s="8">
        <v>1.1299999999999999E-2</v>
      </c>
      <c r="F15" s="8">
        <v>3.0000000000000001E-3</v>
      </c>
    </row>
    <row r="16" spans="2:6" ht="15.75" thickBot="1" x14ac:dyDescent="0.3">
      <c r="B16" s="18">
        <v>2013</v>
      </c>
      <c r="C16" s="8">
        <v>0.01</v>
      </c>
      <c r="D16" s="10">
        <v>0.25</v>
      </c>
      <c r="E16" s="13" t="s">
        <v>12</v>
      </c>
      <c r="F16" s="12">
        <v>2.3999999999999998E-3</v>
      </c>
    </row>
    <row r="17" spans="2:6" ht="15.75" thickBot="1" x14ac:dyDescent="0.3">
      <c r="B17" s="18">
        <v>2014</v>
      </c>
      <c r="C17" s="8">
        <v>0.01</v>
      </c>
      <c r="D17" s="10">
        <v>0.25</v>
      </c>
      <c r="E17" s="10" t="s">
        <v>9</v>
      </c>
      <c r="F17" s="10" t="s">
        <v>12</v>
      </c>
    </row>
    <row r="18" spans="2:6" ht="15.75" thickBot="1" x14ac:dyDescent="0.3">
      <c r="B18" s="18">
        <v>2015</v>
      </c>
      <c r="C18" s="8">
        <v>0.01</v>
      </c>
      <c r="D18" s="10">
        <v>0.25</v>
      </c>
      <c r="E18" s="12">
        <v>2.7E-2</v>
      </c>
      <c r="F18" s="13" t="s">
        <v>12</v>
      </c>
    </row>
    <row r="19" spans="2:6" ht="15.75" thickBot="1" x14ac:dyDescent="0.3">
      <c r="B19" s="18">
        <v>2016</v>
      </c>
      <c r="C19" s="8">
        <v>0.01</v>
      </c>
      <c r="D19" s="10">
        <v>0.25</v>
      </c>
      <c r="E19" s="8">
        <v>4.2999999999999997E-2</v>
      </c>
      <c r="F19" s="8">
        <v>2E-3</v>
      </c>
    </row>
    <row r="20" spans="2:6" ht="15.75" thickBot="1" x14ac:dyDescent="0.3">
      <c r="B20" s="18">
        <v>2017</v>
      </c>
      <c r="C20" s="8">
        <v>0.01</v>
      </c>
      <c r="D20" s="10">
        <v>0.25</v>
      </c>
      <c r="E20" s="13" t="s">
        <v>12</v>
      </c>
      <c r="F20" s="12">
        <v>0</v>
      </c>
    </row>
    <row r="21" spans="2:6" ht="15.75" thickBot="1" x14ac:dyDescent="0.3">
      <c r="B21" s="18">
        <v>2018</v>
      </c>
      <c r="C21" s="8">
        <v>0.01</v>
      </c>
      <c r="D21" s="10">
        <v>0.25</v>
      </c>
      <c r="E21" s="8">
        <v>0</v>
      </c>
      <c r="F21" s="8">
        <v>0</v>
      </c>
    </row>
    <row r="22" spans="2:6" ht="15.75" thickBot="1" x14ac:dyDescent="0.3">
      <c r="B22" s="18">
        <v>2019</v>
      </c>
      <c r="C22" s="8">
        <v>0.01</v>
      </c>
      <c r="D22" s="10">
        <v>0.25</v>
      </c>
      <c r="E22" s="12">
        <v>0</v>
      </c>
      <c r="F22" s="12">
        <v>0</v>
      </c>
    </row>
    <row r="23" spans="2:6" ht="15.75" thickBot="1" x14ac:dyDescent="0.3">
      <c r="B23" s="36" t="s">
        <v>18</v>
      </c>
      <c r="C23" s="8"/>
      <c r="D23" s="8"/>
      <c r="E23" s="8">
        <f>AVERAGE(E8:E22)</f>
        <v>1.7033333333333331E-2</v>
      </c>
      <c r="F23" s="8">
        <f>AVERAGE(F8:F22)</f>
        <v>1.214E-2</v>
      </c>
    </row>
    <row r="27" spans="2:6" ht="15.75" thickBot="1" x14ac:dyDescent="0.3"/>
    <row r="28" spans="2:6" ht="15.75" thickBot="1" x14ac:dyDescent="0.3">
      <c r="B28" s="53" t="s">
        <v>8</v>
      </c>
      <c r="C28" s="52" t="s">
        <v>17</v>
      </c>
      <c r="D28" s="38"/>
      <c r="E28" s="14" t="s">
        <v>6</v>
      </c>
      <c r="F28" s="44" t="s">
        <v>7</v>
      </c>
    </row>
    <row r="29" spans="2:6" ht="15.75" thickBot="1" x14ac:dyDescent="0.3">
      <c r="B29" s="1" t="s">
        <v>0</v>
      </c>
      <c r="C29" s="16" t="s">
        <v>14</v>
      </c>
      <c r="D29" s="2" t="s">
        <v>15</v>
      </c>
      <c r="E29" s="16" t="s">
        <v>1</v>
      </c>
      <c r="F29" s="16" t="s">
        <v>2</v>
      </c>
    </row>
    <row r="30" spans="2:6" ht="15.75" thickBot="1" x14ac:dyDescent="0.3">
      <c r="B30" s="17">
        <v>2004</v>
      </c>
      <c r="C30" s="8">
        <v>0.01</v>
      </c>
      <c r="D30" s="10">
        <v>0.25</v>
      </c>
      <c r="E30" s="10" t="s">
        <v>10</v>
      </c>
      <c r="F30" s="10" t="s">
        <v>9</v>
      </c>
    </row>
    <row r="31" spans="2:6" ht="15.75" thickBot="1" x14ac:dyDescent="0.3">
      <c r="B31" s="18">
        <v>2005</v>
      </c>
      <c r="C31" s="8">
        <v>0.01</v>
      </c>
      <c r="D31" s="10">
        <v>0.25</v>
      </c>
      <c r="E31" s="28">
        <v>0.05</v>
      </c>
      <c r="F31" s="13" t="s">
        <v>9</v>
      </c>
    </row>
    <row r="32" spans="2:6" ht="15.75" thickBot="1" x14ac:dyDescent="0.3">
      <c r="B32" s="18">
        <v>2006</v>
      </c>
      <c r="C32" s="8">
        <v>0.01</v>
      </c>
      <c r="D32" s="10">
        <v>0.25</v>
      </c>
      <c r="E32" s="29">
        <v>0.08</v>
      </c>
      <c r="F32" s="10" t="s">
        <v>9</v>
      </c>
    </row>
    <row r="33" spans="2:6" ht="15.75" thickBot="1" x14ac:dyDescent="0.3">
      <c r="B33" s="18">
        <v>2007</v>
      </c>
      <c r="C33" s="8">
        <v>0.01</v>
      </c>
      <c r="D33" s="10">
        <v>0.25</v>
      </c>
      <c r="E33" s="28">
        <v>0.05</v>
      </c>
      <c r="F33" s="13" t="s">
        <v>9</v>
      </c>
    </row>
    <row r="34" spans="2:6" ht="15.75" thickBot="1" x14ac:dyDescent="0.3">
      <c r="B34" s="18">
        <v>2008</v>
      </c>
      <c r="C34" s="8">
        <v>0.01</v>
      </c>
      <c r="D34" s="10">
        <v>0.25</v>
      </c>
      <c r="E34" s="30" t="s">
        <v>10</v>
      </c>
      <c r="F34" s="10" t="s">
        <v>9</v>
      </c>
    </row>
    <row r="35" spans="2:6" ht="15.75" thickBot="1" x14ac:dyDescent="0.3">
      <c r="B35" s="18">
        <v>2009</v>
      </c>
      <c r="C35" s="8">
        <v>0.01</v>
      </c>
      <c r="D35" s="10">
        <v>0.25</v>
      </c>
      <c r="E35" s="28">
        <v>0.2</v>
      </c>
      <c r="F35" s="13" t="s">
        <v>9</v>
      </c>
    </row>
    <row r="36" spans="2:6" ht="15.75" thickBot="1" x14ac:dyDescent="0.3">
      <c r="B36" s="18">
        <v>2010</v>
      </c>
      <c r="C36" s="8">
        <v>0.01</v>
      </c>
      <c r="D36" s="10">
        <v>0.25</v>
      </c>
      <c r="E36" s="29">
        <v>0.08</v>
      </c>
      <c r="F36" s="10" t="s">
        <v>9</v>
      </c>
    </row>
    <row r="37" spans="2:6" ht="15.75" thickBot="1" x14ac:dyDescent="0.3">
      <c r="B37" s="18">
        <v>2011</v>
      </c>
      <c r="C37" s="8">
        <v>0.01</v>
      </c>
      <c r="D37" s="10">
        <v>0.25</v>
      </c>
      <c r="E37" s="28">
        <v>0.1</v>
      </c>
      <c r="F37" s="13" t="s">
        <v>9</v>
      </c>
    </row>
    <row r="38" spans="2:6" ht="15.75" thickBot="1" x14ac:dyDescent="0.3">
      <c r="B38" s="18">
        <v>2012</v>
      </c>
      <c r="C38" s="8">
        <v>0.01</v>
      </c>
      <c r="D38" s="10">
        <v>0.25</v>
      </c>
      <c r="E38" s="29">
        <v>0.05</v>
      </c>
      <c r="F38" s="29">
        <v>3.0000000000000001E-3</v>
      </c>
    </row>
    <row r="39" spans="2:6" ht="15.75" thickBot="1" x14ac:dyDescent="0.3">
      <c r="B39" s="18">
        <v>2013</v>
      </c>
      <c r="C39" s="8">
        <v>0.01</v>
      </c>
      <c r="D39" s="10">
        <v>0.25</v>
      </c>
      <c r="E39" s="31" t="s">
        <v>11</v>
      </c>
      <c r="F39" s="28">
        <v>7.3000000000000001E-3</v>
      </c>
    </row>
    <row r="40" spans="2:6" ht="15.75" thickBot="1" x14ac:dyDescent="0.3">
      <c r="B40" s="18">
        <v>2014</v>
      </c>
      <c r="C40" s="8">
        <v>0.01</v>
      </c>
      <c r="D40" s="10">
        <v>0.25</v>
      </c>
      <c r="E40" s="29">
        <v>0.13</v>
      </c>
      <c r="F40" s="29">
        <v>7.0000000000000001E-3</v>
      </c>
    </row>
    <row r="41" spans="2:6" ht="15.75" thickBot="1" x14ac:dyDescent="0.3">
      <c r="B41" s="18">
        <v>2015</v>
      </c>
      <c r="C41" s="8">
        <v>0.01</v>
      </c>
      <c r="D41" s="10">
        <v>0.25</v>
      </c>
      <c r="E41" s="31" t="s">
        <v>10</v>
      </c>
      <c r="F41" s="28">
        <v>5.0000000000000001E-3</v>
      </c>
    </row>
    <row r="42" spans="2:6" ht="15.75" thickBot="1" x14ac:dyDescent="0.3">
      <c r="B42" s="18">
        <v>2016</v>
      </c>
      <c r="C42" s="8">
        <v>0.01</v>
      </c>
      <c r="D42" s="10">
        <v>0.25</v>
      </c>
      <c r="E42" s="30" t="s">
        <v>11</v>
      </c>
      <c r="F42" s="29">
        <v>2E-3</v>
      </c>
    </row>
    <row r="43" spans="2:6" ht="15.75" thickBot="1" x14ac:dyDescent="0.3">
      <c r="B43" s="18">
        <v>2017</v>
      </c>
      <c r="C43" s="8">
        <v>0.01</v>
      </c>
      <c r="D43" s="10">
        <v>0.25</v>
      </c>
      <c r="E43" s="28">
        <v>0.22</v>
      </c>
      <c r="F43" s="28">
        <v>0</v>
      </c>
    </row>
    <row r="44" spans="2:6" ht="15.75" thickBot="1" x14ac:dyDescent="0.3">
      <c r="B44" s="18">
        <v>2018</v>
      </c>
      <c r="C44" s="8">
        <v>0.01</v>
      </c>
      <c r="D44" s="10">
        <v>0.25</v>
      </c>
      <c r="E44" s="30" t="s">
        <v>13</v>
      </c>
      <c r="F44" s="29">
        <v>0</v>
      </c>
    </row>
    <row r="45" spans="2:6" ht="15.75" thickBot="1" x14ac:dyDescent="0.3">
      <c r="B45" s="18">
        <v>2019</v>
      </c>
      <c r="C45" s="8">
        <v>0.01</v>
      </c>
      <c r="D45" s="10">
        <v>0.25</v>
      </c>
      <c r="E45" s="31" t="s">
        <v>13</v>
      </c>
      <c r="F45" s="28">
        <v>2E-3</v>
      </c>
    </row>
    <row r="46" spans="2:6" ht="15.75" thickBot="1" x14ac:dyDescent="0.3">
      <c r="B46" s="49"/>
      <c r="C46" s="8"/>
      <c r="D46" s="8"/>
      <c r="E46" s="29">
        <f>AVERAGE(E31:E45)</f>
        <v>0.10666666666666667</v>
      </c>
      <c r="F46" s="42">
        <v>3.0000000000000001E-3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5FC35-2ACA-40EF-A759-1280D0855113}">
  <dimension ref="B4:K46"/>
  <sheetViews>
    <sheetView topLeftCell="A13" workbookViewId="0">
      <selection activeCell="R14" sqref="R14"/>
    </sheetView>
  </sheetViews>
  <sheetFormatPr defaultRowHeight="15" x14ac:dyDescent="0.25"/>
  <cols>
    <col min="2" max="2" width="10.42578125" customWidth="1"/>
  </cols>
  <sheetData>
    <row r="4" spans="2:6" ht="15.75" thickBot="1" x14ac:dyDescent="0.3"/>
    <row r="5" spans="2:6" ht="15.75" thickBot="1" x14ac:dyDescent="0.3">
      <c r="B5" s="53" t="s">
        <v>3</v>
      </c>
      <c r="C5" s="52" t="s">
        <v>17</v>
      </c>
      <c r="D5" s="38"/>
      <c r="E5" s="51" t="s">
        <v>21</v>
      </c>
      <c r="F5" s="20" t="s">
        <v>21</v>
      </c>
    </row>
    <row r="6" spans="2:6" ht="15.75" thickBot="1" x14ac:dyDescent="0.3">
      <c r="B6" s="32" t="s">
        <v>0</v>
      </c>
      <c r="C6" s="3" t="s">
        <v>14</v>
      </c>
      <c r="D6" s="3" t="s">
        <v>15</v>
      </c>
      <c r="E6" s="22" t="s">
        <v>1</v>
      </c>
      <c r="F6" s="3" t="s">
        <v>2</v>
      </c>
    </row>
    <row r="7" spans="2:6" ht="15.75" thickBot="1" x14ac:dyDescent="0.3">
      <c r="B7" s="17">
        <v>2004</v>
      </c>
      <c r="C7" s="8">
        <v>0.05</v>
      </c>
      <c r="D7" s="10">
        <v>0.5</v>
      </c>
      <c r="E7" s="8">
        <v>0.02</v>
      </c>
      <c r="F7" s="8">
        <v>0.02</v>
      </c>
    </row>
    <row r="8" spans="2:6" ht="15.75" thickBot="1" x14ac:dyDescent="0.3">
      <c r="B8" s="18">
        <v>2005</v>
      </c>
      <c r="C8" s="8">
        <v>0.05</v>
      </c>
      <c r="D8" s="10">
        <v>0.5</v>
      </c>
      <c r="E8" s="13" t="s">
        <v>10</v>
      </c>
      <c r="F8" s="12">
        <v>0.02</v>
      </c>
    </row>
    <row r="9" spans="2:6" ht="15.75" thickBot="1" x14ac:dyDescent="0.3">
      <c r="B9" s="18">
        <v>2006</v>
      </c>
      <c r="C9" s="8">
        <v>0.05</v>
      </c>
      <c r="D9" s="10">
        <v>0.5</v>
      </c>
      <c r="E9" s="8">
        <v>0.02</v>
      </c>
      <c r="F9" s="10" t="s">
        <v>10</v>
      </c>
    </row>
    <row r="10" spans="2:6" ht="15.75" thickBot="1" x14ac:dyDescent="0.3">
      <c r="B10" s="18">
        <v>2007</v>
      </c>
      <c r="C10" s="8">
        <v>0.05</v>
      </c>
      <c r="D10" s="10">
        <v>0.5</v>
      </c>
      <c r="E10" s="13" t="s">
        <v>10</v>
      </c>
      <c r="F10" s="13" t="s">
        <v>10</v>
      </c>
    </row>
    <row r="11" spans="2:6" ht="15.75" thickBot="1" x14ac:dyDescent="0.3">
      <c r="B11" s="18">
        <v>2008</v>
      </c>
      <c r="C11" s="8">
        <v>0.05</v>
      </c>
      <c r="D11" s="10">
        <v>0.5</v>
      </c>
      <c r="E11" s="8">
        <v>0.02</v>
      </c>
      <c r="F11" s="10" t="s">
        <v>10</v>
      </c>
    </row>
    <row r="12" spans="2:6" ht="15.75" thickBot="1" x14ac:dyDescent="0.3">
      <c r="B12" s="18">
        <v>2009</v>
      </c>
      <c r="C12" s="8">
        <v>0.05</v>
      </c>
      <c r="D12" s="10">
        <v>0.5</v>
      </c>
      <c r="E12" s="12">
        <v>0.01</v>
      </c>
      <c r="F12" s="12">
        <v>2.5</v>
      </c>
    </row>
    <row r="13" spans="2:6" ht="15.75" thickBot="1" x14ac:dyDescent="0.3">
      <c r="B13" s="18">
        <v>2010</v>
      </c>
      <c r="C13" s="8">
        <v>0.05</v>
      </c>
      <c r="D13" s="10">
        <v>0.5</v>
      </c>
      <c r="E13" s="8">
        <v>0.28000000000000003</v>
      </c>
      <c r="F13" s="10" t="s">
        <v>10</v>
      </c>
    </row>
    <row r="14" spans="2:6" ht="15.75" thickBot="1" x14ac:dyDescent="0.3">
      <c r="B14" s="18">
        <v>2011</v>
      </c>
      <c r="C14" s="8">
        <v>0.05</v>
      </c>
      <c r="D14" s="10">
        <v>0.5</v>
      </c>
      <c r="E14" s="13" t="s">
        <v>11</v>
      </c>
      <c r="F14" s="12">
        <v>0.28000000000000003</v>
      </c>
    </row>
    <row r="15" spans="2:6" ht="15.75" thickBot="1" x14ac:dyDescent="0.3">
      <c r="B15" s="18">
        <v>2012</v>
      </c>
      <c r="C15" s="8">
        <v>0.05</v>
      </c>
      <c r="D15" s="10">
        <v>0.5</v>
      </c>
      <c r="E15" s="10" t="s">
        <v>11</v>
      </c>
      <c r="F15" s="8">
        <v>0.11</v>
      </c>
    </row>
    <row r="16" spans="2:6" ht="15.75" thickBot="1" x14ac:dyDescent="0.3">
      <c r="B16" s="18">
        <v>2013</v>
      </c>
      <c r="C16" s="8">
        <v>0.05</v>
      </c>
      <c r="D16" s="10">
        <v>0.5</v>
      </c>
      <c r="E16" s="12">
        <v>0.02</v>
      </c>
      <c r="F16" s="13" t="s">
        <v>11</v>
      </c>
    </row>
    <row r="17" spans="2:11" ht="15.75" thickBot="1" x14ac:dyDescent="0.3">
      <c r="B17" s="18">
        <v>2014</v>
      </c>
      <c r="C17" s="8">
        <v>0.05</v>
      </c>
      <c r="D17" s="10">
        <v>0.5</v>
      </c>
      <c r="E17" s="10" t="s">
        <v>13</v>
      </c>
      <c r="F17" s="8">
        <v>0.09</v>
      </c>
    </row>
    <row r="18" spans="2:11" ht="15.75" thickBot="1" x14ac:dyDescent="0.3">
      <c r="B18" s="18">
        <v>2015</v>
      </c>
      <c r="C18" s="8">
        <v>0.05</v>
      </c>
      <c r="D18" s="10">
        <v>0.5</v>
      </c>
      <c r="E18" s="13" t="s">
        <v>11</v>
      </c>
      <c r="F18" s="13" t="s">
        <v>13</v>
      </c>
    </row>
    <row r="19" spans="2:11" ht="15.75" thickBot="1" x14ac:dyDescent="0.3">
      <c r="B19" s="18">
        <v>2016</v>
      </c>
      <c r="C19" s="8">
        <v>0.05</v>
      </c>
      <c r="D19" s="10">
        <v>0.5</v>
      </c>
      <c r="E19" s="8">
        <v>0.02</v>
      </c>
      <c r="F19" s="10" t="s">
        <v>11</v>
      </c>
    </row>
    <row r="20" spans="2:11" ht="15.75" thickBot="1" x14ac:dyDescent="0.3">
      <c r="B20" s="18">
        <v>2017</v>
      </c>
      <c r="C20" s="8">
        <v>0.05</v>
      </c>
      <c r="D20" s="10">
        <v>0.5</v>
      </c>
      <c r="E20" s="12">
        <v>0.06</v>
      </c>
      <c r="F20" s="13" t="s">
        <v>13</v>
      </c>
    </row>
    <row r="21" spans="2:11" ht="15.75" thickBot="1" x14ac:dyDescent="0.3">
      <c r="B21" s="18">
        <v>2018</v>
      </c>
      <c r="C21" s="8">
        <v>0.05</v>
      </c>
      <c r="D21" s="10">
        <v>0.5</v>
      </c>
      <c r="E21" s="10" t="s">
        <v>13</v>
      </c>
      <c r="F21" s="10" t="s">
        <v>13</v>
      </c>
    </row>
    <row r="22" spans="2:11" ht="15.75" thickBot="1" x14ac:dyDescent="0.3">
      <c r="B22" s="5">
        <v>2019</v>
      </c>
      <c r="C22" s="11">
        <v>0.05</v>
      </c>
      <c r="D22" s="33">
        <v>0.5</v>
      </c>
      <c r="E22" s="47" t="s">
        <v>13</v>
      </c>
      <c r="F22" s="47" t="s">
        <v>13</v>
      </c>
    </row>
    <row r="23" spans="2:11" ht="15.75" thickBot="1" x14ac:dyDescent="0.3">
      <c r="B23" s="36" t="s">
        <v>18</v>
      </c>
      <c r="C23" s="6"/>
      <c r="D23" s="6"/>
      <c r="E23" s="48">
        <f>AVERAGE(E7:E22)</f>
        <v>5.6250000000000008E-2</v>
      </c>
      <c r="F23" s="29">
        <f>AVERAGE(F7:F22)</f>
        <v>0.5033333333333333</v>
      </c>
    </row>
    <row r="24" spans="2:11" x14ac:dyDescent="0.25">
      <c r="K24" s="50"/>
    </row>
    <row r="27" spans="2:11" ht="15.75" thickBot="1" x14ac:dyDescent="0.3"/>
    <row r="28" spans="2:11" ht="15.75" thickBot="1" x14ac:dyDescent="0.3">
      <c r="B28" s="53" t="s">
        <v>8</v>
      </c>
      <c r="C28" s="52" t="s">
        <v>17</v>
      </c>
      <c r="D28" s="38"/>
      <c r="E28" s="44" t="s">
        <v>21</v>
      </c>
      <c r="F28" s="20" t="s">
        <v>21</v>
      </c>
    </row>
    <row r="29" spans="2:11" ht="15.75" thickBot="1" x14ac:dyDescent="0.3">
      <c r="B29" s="1" t="s">
        <v>0</v>
      </c>
      <c r="C29" s="16" t="s">
        <v>14</v>
      </c>
      <c r="D29" s="2" t="s">
        <v>15</v>
      </c>
      <c r="E29" s="16" t="s">
        <v>1</v>
      </c>
      <c r="F29" s="16" t="s">
        <v>2</v>
      </c>
    </row>
    <row r="30" spans="2:11" ht="15.75" thickBot="1" x14ac:dyDescent="0.3">
      <c r="B30" s="17">
        <v>2004</v>
      </c>
      <c r="C30" s="8">
        <v>0.05</v>
      </c>
      <c r="D30" s="10">
        <v>0.5</v>
      </c>
      <c r="E30" s="8">
        <v>0.02</v>
      </c>
      <c r="F30" s="8">
        <v>0.02</v>
      </c>
    </row>
    <row r="31" spans="2:11" ht="15.75" thickBot="1" x14ac:dyDescent="0.3">
      <c r="B31" s="18">
        <v>2005</v>
      </c>
      <c r="C31" s="8">
        <v>0.05</v>
      </c>
      <c r="D31" s="10">
        <v>0.5</v>
      </c>
      <c r="E31" s="12">
        <v>0.01</v>
      </c>
      <c r="F31" s="12">
        <v>0.02</v>
      </c>
    </row>
    <row r="32" spans="2:11" ht="15.75" thickBot="1" x14ac:dyDescent="0.3">
      <c r="B32" s="18">
        <v>2006</v>
      </c>
      <c r="C32" s="8">
        <v>0.05</v>
      </c>
      <c r="D32" s="10">
        <v>0.5</v>
      </c>
      <c r="E32" s="8">
        <v>0.01</v>
      </c>
      <c r="F32" s="10" t="s">
        <v>10</v>
      </c>
    </row>
    <row r="33" spans="2:6" ht="15.75" thickBot="1" x14ac:dyDescent="0.3">
      <c r="B33" s="18">
        <v>2007</v>
      </c>
      <c r="C33" s="8">
        <v>0.05</v>
      </c>
      <c r="D33" s="10">
        <v>0.5</v>
      </c>
      <c r="E33" s="12">
        <v>0.02</v>
      </c>
      <c r="F33" s="13" t="s">
        <v>10</v>
      </c>
    </row>
    <row r="34" spans="2:6" ht="15.75" thickBot="1" x14ac:dyDescent="0.3">
      <c r="B34" s="18">
        <v>2008</v>
      </c>
      <c r="C34" s="8">
        <v>0.05</v>
      </c>
      <c r="D34" s="10">
        <v>0.5</v>
      </c>
      <c r="E34" s="8">
        <v>0.01</v>
      </c>
      <c r="F34" s="10" t="s">
        <v>10</v>
      </c>
    </row>
    <row r="35" spans="2:6" ht="15.75" thickBot="1" x14ac:dyDescent="0.3">
      <c r="B35" s="18">
        <v>2009</v>
      </c>
      <c r="C35" s="8">
        <v>0.05</v>
      </c>
      <c r="D35" s="10">
        <v>0.5</v>
      </c>
      <c r="E35" s="12">
        <v>0.01</v>
      </c>
      <c r="F35" s="12">
        <v>0.02</v>
      </c>
    </row>
    <row r="36" spans="2:6" ht="15.75" thickBot="1" x14ac:dyDescent="0.3">
      <c r="B36" s="18">
        <v>2010</v>
      </c>
      <c r="C36" s="8">
        <v>0.05</v>
      </c>
      <c r="D36" s="10">
        <v>0.5</v>
      </c>
      <c r="E36" s="8">
        <v>0.01</v>
      </c>
      <c r="F36" s="10" t="s">
        <v>10</v>
      </c>
    </row>
    <row r="37" spans="2:6" ht="15.75" thickBot="1" x14ac:dyDescent="0.3">
      <c r="B37" s="18">
        <v>2011</v>
      </c>
      <c r="C37" s="8">
        <v>0.05</v>
      </c>
      <c r="D37" s="10">
        <v>0.5</v>
      </c>
      <c r="E37" s="12">
        <v>0.02</v>
      </c>
      <c r="F37" s="12">
        <v>0.28000000000000003</v>
      </c>
    </row>
    <row r="38" spans="2:6" ht="15.75" thickBot="1" x14ac:dyDescent="0.3">
      <c r="B38" s="18">
        <v>2012</v>
      </c>
      <c r="C38" s="8">
        <v>0.05</v>
      </c>
      <c r="D38" s="10">
        <v>0.5</v>
      </c>
      <c r="E38" s="8">
        <v>0.04</v>
      </c>
      <c r="F38" s="8">
        <v>0.11</v>
      </c>
    </row>
    <row r="39" spans="2:6" ht="15.75" thickBot="1" x14ac:dyDescent="0.3">
      <c r="B39" s="18">
        <v>2013</v>
      </c>
      <c r="C39" s="8">
        <v>0.05</v>
      </c>
      <c r="D39" s="10">
        <v>0.5</v>
      </c>
      <c r="E39" s="13" t="s">
        <v>11</v>
      </c>
      <c r="F39" s="13" t="s">
        <v>11</v>
      </c>
    </row>
    <row r="40" spans="2:6" ht="15.75" thickBot="1" x14ac:dyDescent="0.3">
      <c r="B40" s="18">
        <v>2014</v>
      </c>
      <c r="C40" s="8">
        <v>0.05</v>
      </c>
      <c r="D40" s="10">
        <v>0.5</v>
      </c>
      <c r="E40" s="10" t="s">
        <v>11</v>
      </c>
      <c r="F40" s="8">
        <v>0.09</v>
      </c>
    </row>
    <row r="41" spans="2:6" ht="15.75" thickBot="1" x14ac:dyDescent="0.3">
      <c r="B41" s="18">
        <v>2015</v>
      </c>
      <c r="C41" s="8">
        <v>0.05</v>
      </c>
      <c r="D41" s="10">
        <v>0.5</v>
      </c>
      <c r="E41" s="13" t="s">
        <v>11</v>
      </c>
      <c r="F41" s="13" t="s">
        <v>13</v>
      </c>
    </row>
    <row r="42" spans="2:6" ht="15.75" thickBot="1" x14ac:dyDescent="0.3">
      <c r="B42" s="18">
        <v>2016</v>
      </c>
      <c r="C42" s="8">
        <v>0.05</v>
      </c>
      <c r="D42" s="10">
        <v>0.5</v>
      </c>
      <c r="E42" s="8">
        <v>0.09</v>
      </c>
      <c r="F42" s="10" t="s">
        <v>11</v>
      </c>
    </row>
    <row r="43" spans="2:6" ht="15.75" thickBot="1" x14ac:dyDescent="0.3">
      <c r="B43" s="18">
        <v>2017</v>
      </c>
      <c r="C43" s="8">
        <v>0.05</v>
      </c>
      <c r="D43" s="10">
        <v>0.5</v>
      </c>
      <c r="E43" s="12">
        <v>0.02</v>
      </c>
      <c r="F43" s="13" t="s">
        <v>13</v>
      </c>
    </row>
    <row r="44" spans="2:6" ht="15.75" thickBot="1" x14ac:dyDescent="0.3">
      <c r="B44" s="18">
        <v>2018</v>
      </c>
      <c r="C44" s="8">
        <v>0.05</v>
      </c>
      <c r="D44" s="10">
        <v>0.5</v>
      </c>
      <c r="E44" s="8">
        <v>0.19</v>
      </c>
      <c r="F44" s="10" t="s">
        <v>13</v>
      </c>
    </row>
    <row r="45" spans="2:6" ht="15.75" thickBot="1" x14ac:dyDescent="0.3">
      <c r="B45" s="5">
        <v>2019</v>
      </c>
      <c r="C45" s="11">
        <v>0.05</v>
      </c>
      <c r="D45" s="33">
        <v>0.5</v>
      </c>
      <c r="E45" s="47" t="s">
        <v>13</v>
      </c>
      <c r="F45" s="47" t="s">
        <v>13</v>
      </c>
    </row>
    <row r="46" spans="2:6" ht="15.75" thickBot="1" x14ac:dyDescent="0.3">
      <c r="B46" s="36" t="s">
        <v>18</v>
      </c>
      <c r="C46" s="6"/>
      <c r="D46" s="6"/>
      <c r="E46" s="43">
        <f>AVERAGE(E30:E45)</f>
        <v>3.7499999999999999E-2</v>
      </c>
      <c r="F46" s="29">
        <f>AVERAGE(F30:F45)</f>
        <v>9.0000000000000011E-2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97C68-71F9-4ABF-938F-37BA093E64A6}">
  <dimension ref="C2:L45"/>
  <sheetViews>
    <sheetView topLeftCell="D28" workbookViewId="0">
      <selection activeCell="E28" sqref="E28"/>
    </sheetView>
  </sheetViews>
  <sheetFormatPr defaultRowHeight="15" x14ac:dyDescent="0.25"/>
  <cols>
    <col min="3" max="3" width="10.28515625" customWidth="1"/>
  </cols>
  <sheetData>
    <row r="2" spans="3:7" ht="15.75" thickBot="1" x14ac:dyDescent="0.3"/>
    <row r="3" spans="3:7" ht="15.75" thickBot="1" x14ac:dyDescent="0.3">
      <c r="C3" s="53" t="s">
        <v>3</v>
      </c>
      <c r="D3" s="52" t="s">
        <v>17</v>
      </c>
      <c r="E3" s="38"/>
      <c r="F3" s="51" t="s">
        <v>21</v>
      </c>
      <c r="G3" s="20" t="s">
        <v>21</v>
      </c>
    </row>
    <row r="4" spans="3:7" ht="15.75" thickBot="1" x14ac:dyDescent="0.3">
      <c r="C4" s="32" t="s">
        <v>0</v>
      </c>
      <c r="D4" s="3" t="s">
        <v>14</v>
      </c>
      <c r="E4" s="3" t="s">
        <v>15</v>
      </c>
      <c r="F4" s="22" t="s">
        <v>1</v>
      </c>
      <c r="G4" s="3" t="s">
        <v>2</v>
      </c>
    </row>
    <row r="5" spans="3:7" ht="15.75" thickBot="1" x14ac:dyDescent="0.3">
      <c r="C5" s="17">
        <v>2004</v>
      </c>
      <c r="D5" s="8">
        <v>0.05</v>
      </c>
      <c r="E5" s="10">
        <v>0.5</v>
      </c>
      <c r="F5" s="8">
        <v>0.02</v>
      </c>
      <c r="G5" s="8">
        <v>0.02</v>
      </c>
    </row>
    <row r="6" spans="3:7" ht="15.75" thickBot="1" x14ac:dyDescent="0.3">
      <c r="C6" s="18">
        <v>2005</v>
      </c>
      <c r="D6" s="8">
        <v>0.05</v>
      </c>
      <c r="E6" s="10">
        <v>0.5</v>
      </c>
      <c r="F6" s="13">
        <v>2.5000000000000001E-2</v>
      </c>
      <c r="G6" s="12">
        <v>0.02</v>
      </c>
    </row>
    <row r="7" spans="3:7" ht="15.75" thickBot="1" x14ac:dyDescent="0.3">
      <c r="C7" s="18">
        <v>2006</v>
      </c>
      <c r="D7" s="8">
        <v>0.05</v>
      </c>
      <c r="E7" s="10">
        <v>0.5</v>
      </c>
      <c r="F7" s="8">
        <v>0.02</v>
      </c>
      <c r="G7" s="10">
        <v>2.5000000000000001E-2</v>
      </c>
    </row>
    <row r="8" spans="3:7" ht="15.75" thickBot="1" x14ac:dyDescent="0.3">
      <c r="C8" s="18">
        <v>2007</v>
      </c>
      <c r="D8" s="8">
        <v>0.05</v>
      </c>
      <c r="E8" s="10">
        <v>0.5</v>
      </c>
      <c r="F8" s="13">
        <v>2.5000000000000001E-2</v>
      </c>
      <c r="G8" s="13">
        <v>2.5000000000000001E-2</v>
      </c>
    </row>
    <row r="9" spans="3:7" ht="15.75" thickBot="1" x14ac:dyDescent="0.3">
      <c r="C9" s="18">
        <v>2008</v>
      </c>
      <c r="D9" s="8">
        <v>0.05</v>
      </c>
      <c r="E9" s="10">
        <v>0.5</v>
      </c>
      <c r="F9" s="8">
        <v>0.02</v>
      </c>
      <c r="G9" s="10">
        <v>2.5000000000000001E-2</v>
      </c>
    </row>
    <row r="10" spans="3:7" ht="15.75" thickBot="1" x14ac:dyDescent="0.3">
      <c r="C10" s="18">
        <v>2009</v>
      </c>
      <c r="D10" s="8">
        <v>0.05</v>
      </c>
      <c r="E10" s="10">
        <v>0.5</v>
      </c>
      <c r="F10" s="12">
        <v>0.01</v>
      </c>
      <c r="G10" s="12">
        <v>0.02</v>
      </c>
    </row>
    <row r="11" spans="3:7" ht="15.75" thickBot="1" x14ac:dyDescent="0.3">
      <c r="C11" s="18">
        <v>2010</v>
      </c>
      <c r="D11" s="8">
        <v>0.05</v>
      </c>
      <c r="E11" s="10">
        <v>0.5</v>
      </c>
      <c r="F11" s="8">
        <v>0.28000000000000003</v>
      </c>
      <c r="G11" s="10">
        <v>2.5000000000000001E-2</v>
      </c>
    </row>
    <row r="12" spans="3:7" ht="15.75" thickBot="1" x14ac:dyDescent="0.3">
      <c r="C12" s="18">
        <v>2011</v>
      </c>
      <c r="D12" s="8">
        <v>0.05</v>
      </c>
      <c r="E12" s="10">
        <v>0.5</v>
      </c>
      <c r="F12" s="13">
        <v>3.5000000000000003E-2</v>
      </c>
      <c r="G12" s="12">
        <v>0.28000000000000003</v>
      </c>
    </row>
    <row r="13" spans="3:7" ht="15.75" thickBot="1" x14ac:dyDescent="0.3">
      <c r="C13" s="18">
        <v>2012</v>
      </c>
      <c r="D13" s="8">
        <v>0.05</v>
      </c>
      <c r="E13" s="10">
        <v>0.5</v>
      </c>
      <c r="F13" s="10">
        <v>3.5000000000000003E-2</v>
      </c>
      <c r="G13" s="8">
        <v>0.11</v>
      </c>
    </row>
    <row r="14" spans="3:7" ht="15.75" thickBot="1" x14ac:dyDescent="0.3">
      <c r="C14" s="18">
        <v>2013</v>
      </c>
      <c r="D14" s="8">
        <v>0.05</v>
      </c>
      <c r="E14" s="10">
        <v>0.5</v>
      </c>
      <c r="F14" s="12">
        <v>0.02</v>
      </c>
      <c r="G14" s="13">
        <v>3.5000000000000003E-2</v>
      </c>
    </row>
    <row r="15" spans="3:7" ht="15.75" thickBot="1" x14ac:dyDescent="0.3">
      <c r="C15" s="18">
        <v>2014</v>
      </c>
      <c r="D15" s="8">
        <v>0.05</v>
      </c>
      <c r="E15" s="10">
        <v>0.5</v>
      </c>
      <c r="F15" s="10">
        <v>2.5000000000000001E-2</v>
      </c>
      <c r="G15" s="8">
        <v>0.09</v>
      </c>
    </row>
    <row r="16" spans="3:7" ht="15.75" thickBot="1" x14ac:dyDescent="0.3">
      <c r="C16" s="18">
        <v>2015</v>
      </c>
      <c r="D16" s="8">
        <v>0.05</v>
      </c>
      <c r="E16" s="10">
        <v>0.5</v>
      </c>
      <c r="F16" s="13">
        <v>3.5000000000000003E-2</v>
      </c>
      <c r="G16" s="13">
        <v>2.5000000000000001E-2</v>
      </c>
    </row>
    <row r="17" spans="3:12" ht="15.75" thickBot="1" x14ac:dyDescent="0.3">
      <c r="C17" s="18">
        <v>2016</v>
      </c>
      <c r="D17" s="8">
        <v>0.05</v>
      </c>
      <c r="E17" s="10">
        <v>0.5</v>
      </c>
      <c r="F17" s="8">
        <v>0.02</v>
      </c>
      <c r="G17" s="10">
        <v>3.5000000000000003E-2</v>
      </c>
    </row>
    <row r="18" spans="3:12" ht="15.75" thickBot="1" x14ac:dyDescent="0.3">
      <c r="C18" s="18">
        <v>2017</v>
      </c>
      <c r="D18" s="8">
        <v>0.05</v>
      </c>
      <c r="E18" s="10">
        <v>0.5</v>
      </c>
      <c r="F18" s="12">
        <v>0.06</v>
      </c>
      <c r="G18" s="13">
        <v>2.5000000000000001E-2</v>
      </c>
    </row>
    <row r="19" spans="3:12" ht="15.75" thickBot="1" x14ac:dyDescent="0.3">
      <c r="C19" s="18">
        <v>2018</v>
      </c>
      <c r="D19" s="8">
        <v>0.05</v>
      </c>
      <c r="E19" s="10">
        <v>0.5</v>
      </c>
      <c r="F19" s="10">
        <v>2.5000000000000001E-2</v>
      </c>
      <c r="G19" s="10">
        <v>2.5000000000000001E-2</v>
      </c>
    </row>
    <row r="20" spans="3:12" ht="15.75" thickBot="1" x14ac:dyDescent="0.3">
      <c r="C20" s="5">
        <v>2019</v>
      </c>
      <c r="D20" s="11">
        <v>0.05</v>
      </c>
      <c r="E20" s="33">
        <v>0.5</v>
      </c>
      <c r="F20" s="47">
        <v>2.5000000000000001E-2</v>
      </c>
      <c r="G20" s="47">
        <v>2.5000000000000001E-2</v>
      </c>
    </row>
    <row r="21" spans="3:12" ht="15.75" thickBot="1" x14ac:dyDescent="0.3">
      <c r="C21" s="36" t="s">
        <v>18</v>
      </c>
      <c r="D21" s="6"/>
      <c r="E21" s="6"/>
      <c r="F21" s="48">
        <f>AVERAGE(F5:F20)</f>
        <v>4.250000000000001E-2</v>
      </c>
      <c r="G21" s="29">
        <f>AVERAGE(G5:G20)</f>
        <v>5.062500000000001E-2</v>
      </c>
    </row>
    <row r="22" spans="3:12" ht="15.75" thickBot="1" x14ac:dyDescent="0.3">
      <c r="C22" s="64" t="s">
        <v>24</v>
      </c>
      <c r="D22" s="57"/>
      <c r="E22" s="65"/>
      <c r="F22" s="66" t="s">
        <v>23</v>
      </c>
      <c r="G22" s="66" t="s">
        <v>23</v>
      </c>
      <c r="L22" s="50"/>
    </row>
    <row r="25" spans="3:12" ht="15.75" thickBot="1" x14ac:dyDescent="0.3"/>
    <row r="26" spans="3:12" ht="15.75" thickBot="1" x14ac:dyDescent="0.3">
      <c r="C26" s="53" t="s">
        <v>8</v>
      </c>
      <c r="D26" s="52" t="s">
        <v>17</v>
      </c>
      <c r="E26" s="38"/>
      <c r="F26" s="44" t="s">
        <v>21</v>
      </c>
      <c r="G26" s="20" t="s">
        <v>21</v>
      </c>
    </row>
    <row r="27" spans="3:12" ht="15.75" thickBot="1" x14ac:dyDescent="0.3">
      <c r="C27" s="1" t="s">
        <v>0</v>
      </c>
      <c r="D27" s="16" t="s">
        <v>14</v>
      </c>
      <c r="E27" s="2" t="s">
        <v>15</v>
      </c>
      <c r="F27" s="16" t="s">
        <v>1</v>
      </c>
      <c r="G27" s="16" t="s">
        <v>2</v>
      </c>
    </row>
    <row r="28" spans="3:12" ht="15.75" thickBot="1" x14ac:dyDescent="0.3">
      <c r="C28" s="17">
        <v>2004</v>
      </c>
      <c r="D28" s="8">
        <v>0.05</v>
      </c>
      <c r="E28" s="10">
        <v>0.5</v>
      </c>
      <c r="F28" s="8">
        <v>0.02</v>
      </c>
      <c r="G28" s="8">
        <v>0.02</v>
      </c>
    </row>
    <row r="29" spans="3:12" ht="15.75" thickBot="1" x14ac:dyDescent="0.3">
      <c r="C29" s="18">
        <v>2005</v>
      </c>
      <c r="D29" s="8">
        <v>0.05</v>
      </c>
      <c r="E29" s="10">
        <v>0.5</v>
      </c>
      <c r="F29" s="12">
        <v>0.01</v>
      </c>
      <c r="G29" s="12">
        <v>0.02</v>
      </c>
    </row>
    <row r="30" spans="3:12" ht="15.75" thickBot="1" x14ac:dyDescent="0.3">
      <c r="C30" s="18">
        <v>2006</v>
      </c>
      <c r="D30" s="8">
        <v>0.05</v>
      </c>
      <c r="E30" s="10">
        <v>0.5</v>
      </c>
      <c r="F30" s="8">
        <v>0.01</v>
      </c>
      <c r="G30" s="10">
        <v>2.5000000000000001E-2</v>
      </c>
    </row>
    <row r="31" spans="3:12" ht="15.75" thickBot="1" x14ac:dyDescent="0.3">
      <c r="C31" s="18">
        <v>2007</v>
      </c>
      <c r="D31" s="8">
        <v>0.05</v>
      </c>
      <c r="E31" s="10">
        <v>0.5</v>
      </c>
      <c r="F31" s="12">
        <v>0.02</v>
      </c>
      <c r="G31" s="13">
        <v>2.5000000000000001E-2</v>
      </c>
    </row>
    <row r="32" spans="3:12" ht="15.75" thickBot="1" x14ac:dyDescent="0.3">
      <c r="C32" s="18">
        <v>2008</v>
      </c>
      <c r="D32" s="8">
        <v>0.05</v>
      </c>
      <c r="E32" s="10">
        <v>0.5</v>
      </c>
      <c r="F32" s="8">
        <v>0.01</v>
      </c>
      <c r="G32" s="10">
        <v>2.5000000000000001E-2</v>
      </c>
    </row>
    <row r="33" spans="3:7" ht="15.75" thickBot="1" x14ac:dyDescent="0.3">
      <c r="C33" s="18">
        <v>2009</v>
      </c>
      <c r="D33" s="8">
        <v>0.05</v>
      </c>
      <c r="E33" s="10">
        <v>0.5</v>
      </c>
      <c r="F33" s="12">
        <v>0.01</v>
      </c>
      <c r="G33" s="12">
        <v>0.02</v>
      </c>
    </row>
    <row r="34" spans="3:7" ht="15.75" thickBot="1" x14ac:dyDescent="0.3">
      <c r="C34" s="18">
        <v>2010</v>
      </c>
      <c r="D34" s="8">
        <v>0.05</v>
      </c>
      <c r="E34" s="10">
        <v>0.5</v>
      </c>
      <c r="F34" s="8">
        <v>0.01</v>
      </c>
      <c r="G34" s="10">
        <v>2.5000000000000001E-2</v>
      </c>
    </row>
    <row r="35" spans="3:7" ht="15.75" thickBot="1" x14ac:dyDescent="0.3">
      <c r="C35" s="18">
        <v>2011</v>
      </c>
      <c r="D35" s="8">
        <v>0.05</v>
      </c>
      <c r="E35" s="10">
        <v>0.5</v>
      </c>
      <c r="F35" s="12">
        <v>0.02</v>
      </c>
      <c r="G35" s="12">
        <v>0.28000000000000003</v>
      </c>
    </row>
    <row r="36" spans="3:7" ht="15.75" thickBot="1" x14ac:dyDescent="0.3">
      <c r="C36" s="18">
        <v>2012</v>
      </c>
      <c r="D36" s="8">
        <v>0.05</v>
      </c>
      <c r="E36" s="10">
        <v>0.5</v>
      </c>
      <c r="F36" s="8">
        <v>0.04</v>
      </c>
      <c r="G36" s="8">
        <v>0.11</v>
      </c>
    </row>
    <row r="37" spans="3:7" ht="15.75" thickBot="1" x14ac:dyDescent="0.3">
      <c r="C37" s="18">
        <v>2013</v>
      </c>
      <c r="D37" s="8">
        <v>0.05</v>
      </c>
      <c r="E37" s="10">
        <v>0.5</v>
      </c>
      <c r="F37" s="13">
        <v>3.5000000000000003E-2</v>
      </c>
      <c r="G37" s="13">
        <v>3.5000000000000003E-2</v>
      </c>
    </row>
    <row r="38" spans="3:7" ht="15.75" thickBot="1" x14ac:dyDescent="0.3">
      <c r="C38" s="18">
        <v>2014</v>
      </c>
      <c r="D38" s="8">
        <v>0.05</v>
      </c>
      <c r="E38" s="10">
        <v>0.5</v>
      </c>
      <c r="F38" s="10">
        <v>3.5000000000000003E-2</v>
      </c>
      <c r="G38" s="8">
        <v>0.09</v>
      </c>
    </row>
    <row r="39" spans="3:7" ht="15.75" thickBot="1" x14ac:dyDescent="0.3">
      <c r="C39" s="18">
        <v>2015</v>
      </c>
      <c r="D39" s="8">
        <v>0.05</v>
      </c>
      <c r="E39" s="10">
        <v>0.5</v>
      </c>
      <c r="F39" s="13">
        <v>3.5000000000000003E-2</v>
      </c>
      <c r="G39" s="13">
        <v>2.5000000000000001E-2</v>
      </c>
    </row>
    <row r="40" spans="3:7" ht="15.75" thickBot="1" x14ac:dyDescent="0.3">
      <c r="C40" s="18">
        <v>2016</v>
      </c>
      <c r="D40" s="8">
        <v>0.05</v>
      </c>
      <c r="E40" s="10">
        <v>0.5</v>
      </c>
      <c r="F40" s="8">
        <v>0.09</v>
      </c>
      <c r="G40" s="10">
        <v>3.5000000000000003E-2</v>
      </c>
    </row>
    <row r="41" spans="3:7" ht="15.75" thickBot="1" x14ac:dyDescent="0.3">
      <c r="C41" s="18">
        <v>2017</v>
      </c>
      <c r="D41" s="8">
        <v>0.05</v>
      </c>
      <c r="E41" s="10">
        <v>0.5</v>
      </c>
      <c r="F41" s="12">
        <v>0.02</v>
      </c>
      <c r="G41" s="13">
        <v>2.5000000000000001E-2</v>
      </c>
    </row>
    <row r="42" spans="3:7" ht="15.75" thickBot="1" x14ac:dyDescent="0.3">
      <c r="C42" s="18">
        <v>2018</v>
      </c>
      <c r="D42" s="8">
        <v>0.05</v>
      </c>
      <c r="E42" s="10">
        <v>0.5</v>
      </c>
      <c r="F42" s="8">
        <v>0.19</v>
      </c>
      <c r="G42" s="10">
        <v>2.5000000000000001E-2</v>
      </c>
    </row>
    <row r="43" spans="3:7" ht="15.75" thickBot="1" x14ac:dyDescent="0.3">
      <c r="C43" s="5">
        <v>2019</v>
      </c>
      <c r="D43" s="11">
        <v>0.05</v>
      </c>
      <c r="E43" s="33">
        <v>0.5</v>
      </c>
      <c r="F43" s="47">
        <v>3.5000000000000003E-2</v>
      </c>
      <c r="G43" s="47">
        <v>2.5000000000000001E-2</v>
      </c>
    </row>
    <row r="44" spans="3:7" ht="15.75" thickBot="1" x14ac:dyDescent="0.3">
      <c r="C44" s="36" t="s">
        <v>18</v>
      </c>
      <c r="D44" s="6"/>
      <c r="E44" s="6"/>
      <c r="F44" s="43">
        <f>AVERAGE(F28:F43)</f>
        <v>3.6874999999999998E-2</v>
      </c>
      <c r="G44" s="29">
        <f>AVERAGE(G28:G43)</f>
        <v>5.062500000000001E-2</v>
      </c>
    </row>
    <row r="45" spans="3:7" ht="15.75" thickBot="1" x14ac:dyDescent="0.3">
      <c r="C45" s="64" t="s">
        <v>24</v>
      </c>
      <c r="D45" s="57"/>
      <c r="E45" s="65"/>
      <c r="F45" s="66" t="s">
        <v>23</v>
      </c>
      <c r="G45" s="66" t="s">
        <v>23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02FF0-607C-4B8A-ABB5-FC143A1AFEA8}">
  <dimension ref="B2:F45"/>
  <sheetViews>
    <sheetView topLeftCell="A10" workbookViewId="0">
      <selection activeCell="S21" sqref="S21"/>
    </sheetView>
  </sheetViews>
  <sheetFormatPr defaultRowHeight="15" x14ac:dyDescent="0.25"/>
  <cols>
    <col min="2" max="2" width="11" customWidth="1"/>
  </cols>
  <sheetData>
    <row r="2" spans="2:6" ht="15.75" thickBot="1" x14ac:dyDescent="0.3"/>
    <row r="3" spans="2:6" ht="15.75" thickBot="1" x14ac:dyDescent="0.3">
      <c r="B3" s="53" t="s">
        <v>3</v>
      </c>
      <c r="C3" s="52" t="s">
        <v>17</v>
      </c>
      <c r="D3" s="38"/>
      <c r="E3" s="14" t="s">
        <v>6</v>
      </c>
      <c r="F3" s="44" t="s">
        <v>7</v>
      </c>
    </row>
    <row r="4" spans="2:6" ht="15.75" thickBot="1" x14ac:dyDescent="0.3">
      <c r="B4" s="32" t="s">
        <v>0</v>
      </c>
      <c r="C4" s="3" t="s">
        <v>14</v>
      </c>
      <c r="D4" s="3" t="s">
        <v>15</v>
      </c>
      <c r="E4" s="3" t="s">
        <v>1</v>
      </c>
      <c r="F4" s="3" t="s">
        <v>2</v>
      </c>
    </row>
    <row r="5" spans="2:6" ht="15.75" thickBot="1" x14ac:dyDescent="0.3">
      <c r="B5" s="17">
        <v>2004</v>
      </c>
      <c r="C5" s="8">
        <v>0.01</v>
      </c>
      <c r="D5" s="10">
        <v>0.25</v>
      </c>
      <c r="E5" s="10">
        <v>2.5000000000000001E-2</v>
      </c>
      <c r="F5" s="10">
        <v>2.5000000000000001E-2</v>
      </c>
    </row>
    <row r="6" spans="2:6" ht="15.75" thickBot="1" x14ac:dyDescent="0.3">
      <c r="B6" s="18">
        <v>2005</v>
      </c>
      <c r="C6" s="8">
        <v>0.01</v>
      </c>
      <c r="D6" s="10">
        <v>0.25</v>
      </c>
      <c r="E6" s="12">
        <v>8.0000000000000002E-3</v>
      </c>
      <c r="F6" s="12">
        <v>3.7999999999999999E-2</v>
      </c>
    </row>
    <row r="7" spans="2:6" ht="15.75" thickBot="1" x14ac:dyDescent="0.3">
      <c r="B7" s="18">
        <v>2006</v>
      </c>
      <c r="C7" s="8">
        <v>0.01</v>
      </c>
      <c r="D7" s="10">
        <v>0.25</v>
      </c>
      <c r="E7" s="8">
        <v>4.4999999999999998E-2</v>
      </c>
      <c r="F7" s="8">
        <v>8.0000000000000002E-3</v>
      </c>
    </row>
    <row r="8" spans="2:6" ht="15.75" thickBot="1" x14ac:dyDescent="0.3">
      <c r="B8" s="18">
        <v>2007</v>
      </c>
      <c r="C8" s="8">
        <v>0.01</v>
      </c>
      <c r="D8" s="10">
        <v>0.25</v>
      </c>
      <c r="E8" s="12">
        <v>1.4999999999999999E-2</v>
      </c>
      <c r="F8" s="12">
        <v>0.06</v>
      </c>
    </row>
    <row r="9" spans="2:6" ht="15.75" thickBot="1" x14ac:dyDescent="0.3">
      <c r="B9" s="18">
        <v>2008</v>
      </c>
      <c r="C9" s="8">
        <v>0.01</v>
      </c>
      <c r="D9" s="10">
        <v>0.25</v>
      </c>
      <c r="E9" s="10">
        <v>2.5000000000000001E-2</v>
      </c>
      <c r="F9" s="10">
        <v>2.5000000000000001E-2</v>
      </c>
    </row>
    <row r="10" spans="2:6" ht="15.75" thickBot="1" x14ac:dyDescent="0.3">
      <c r="B10" s="18">
        <v>2009</v>
      </c>
      <c r="C10" s="8">
        <v>0.01</v>
      </c>
      <c r="D10" s="10">
        <v>0.25</v>
      </c>
      <c r="E10" s="13">
        <v>2.5000000000000001E-2</v>
      </c>
      <c r="F10" s="13">
        <v>2.5000000000000001E-2</v>
      </c>
    </row>
    <row r="11" spans="2:6" ht="15.75" thickBot="1" x14ac:dyDescent="0.3">
      <c r="B11" s="18">
        <v>2010</v>
      </c>
      <c r="C11" s="8">
        <v>0.01</v>
      </c>
      <c r="D11" s="10">
        <v>0.25</v>
      </c>
      <c r="E11" s="10">
        <v>2.5000000000000001E-2</v>
      </c>
      <c r="F11" s="10">
        <v>2.5000000000000001E-2</v>
      </c>
    </row>
    <row r="12" spans="2:6" ht="15.75" thickBot="1" x14ac:dyDescent="0.3">
      <c r="B12" s="18">
        <v>2011</v>
      </c>
      <c r="C12" s="8">
        <v>0.01</v>
      </c>
      <c r="D12" s="10">
        <v>0.25</v>
      </c>
      <c r="E12" s="12">
        <v>4.0000000000000001E-3</v>
      </c>
      <c r="F12" s="12">
        <v>8.0000000000000002E-3</v>
      </c>
    </row>
    <row r="13" spans="2:6" ht="15.75" thickBot="1" x14ac:dyDescent="0.3">
      <c r="B13" s="18">
        <v>2012</v>
      </c>
      <c r="C13" s="8">
        <v>0.01</v>
      </c>
      <c r="D13" s="10">
        <v>0.25</v>
      </c>
      <c r="E13" s="8">
        <v>1.1299999999999999E-2</v>
      </c>
      <c r="F13" s="8">
        <v>3.0000000000000001E-3</v>
      </c>
    </row>
    <row r="14" spans="2:6" ht="15.75" thickBot="1" x14ac:dyDescent="0.3">
      <c r="B14" s="18">
        <v>2013</v>
      </c>
      <c r="C14" s="8">
        <v>0.01</v>
      </c>
      <c r="D14" s="10">
        <v>0.25</v>
      </c>
      <c r="E14" s="13">
        <v>2.5000000000000001E-2</v>
      </c>
      <c r="F14" s="12">
        <v>2.3999999999999998E-3</v>
      </c>
    </row>
    <row r="15" spans="2:6" ht="15.75" thickBot="1" x14ac:dyDescent="0.3">
      <c r="B15" s="18">
        <v>2014</v>
      </c>
      <c r="C15" s="8">
        <v>0.01</v>
      </c>
      <c r="D15" s="10">
        <v>0.25</v>
      </c>
      <c r="E15" s="10">
        <v>2.5000000000000001E-2</v>
      </c>
      <c r="F15" s="10">
        <v>1E-3</v>
      </c>
    </row>
    <row r="16" spans="2:6" ht="15.75" thickBot="1" x14ac:dyDescent="0.3">
      <c r="B16" s="18">
        <v>2015</v>
      </c>
      <c r="C16" s="8">
        <v>0.01</v>
      </c>
      <c r="D16" s="10">
        <v>0.25</v>
      </c>
      <c r="E16" s="12">
        <v>2.7E-2</v>
      </c>
      <c r="F16" s="13">
        <v>1.5E-3</v>
      </c>
    </row>
    <row r="17" spans="2:6" ht="15.75" thickBot="1" x14ac:dyDescent="0.3">
      <c r="B17" s="18">
        <v>2016</v>
      </c>
      <c r="C17" s="8">
        <v>0.01</v>
      </c>
      <c r="D17" s="10">
        <v>0.25</v>
      </c>
      <c r="E17" s="8">
        <v>4.2999999999999997E-2</v>
      </c>
      <c r="F17" s="8">
        <v>2E-3</v>
      </c>
    </row>
    <row r="18" spans="2:6" ht="15.75" thickBot="1" x14ac:dyDescent="0.3">
      <c r="B18" s="18">
        <v>2017</v>
      </c>
      <c r="C18" s="8">
        <v>0.01</v>
      </c>
      <c r="D18" s="10">
        <v>0.25</v>
      </c>
      <c r="E18" s="13">
        <v>2.5000000000000001E-2</v>
      </c>
      <c r="F18" s="12">
        <v>0</v>
      </c>
    </row>
    <row r="19" spans="2:6" ht="15.75" thickBot="1" x14ac:dyDescent="0.3">
      <c r="B19" s="18">
        <v>2018</v>
      </c>
      <c r="C19" s="8">
        <v>0.01</v>
      </c>
      <c r="D19" s="10">
        <v>0.25</v>
      </c>
      <c r="E19" s="8">
        <v>0</v>
      </c>
      <c r="F19" s="8">
        <v>0</v>
      </c>
    </row>
    <row r="20" spans="2:6" ht="15.75" thickBot="1" x14ac:dyDescent="0.3">
      <c r="B20" s="18">
        <v>2019</v>
      </c>
      <c r="C20" s="8">
        <v>0.01</v>
      </c>
      <c r="D20" s="10">
        <v>0.25</v>
      </c>
      <c r="E20" s="12">
        <v>0</v>
      </c>
      <c r="F20" s="12">
        <v>0</v>
      </c>
    </row>
    <row r="21" spans="2:6" ht="15.75" thickBot="1" x14ac:dyDescent="0.3">
      <c r="B21" s="36" t="s">
        <v>18</v>
      </c>
      <c r="C21" s="8"/>
      <c r="D21" s="8"/>
      <c r="E21" s="29">
        <f>AVERAGE(E6:E20)</f>
        <v>2.0220000000000002E-2</v>
      </c>
      <c r="F21" s="29">
        <f>AVERAGE(F6:F20)</f>
        <v>1.3260000000000001E-2</v>
      </c>
    </row>
    <row r="22" spans="2:6" ht="15.75" thickBot="1" x14ac:dyDescent="0.3">
      <c r="B22" s="64" t="s">
        <v>24</v>
      </c>
      <c r="C22" s="57"/>
      <c r="D22" s="65"/>
      <c r="E22" s="66" t="s">
        <v>23</v>
      </c>
      <c r="F22" s="66" t="s">
        <v>23</v>
      </c>
    </row>
    <row r="25" spans="2:6" ht="15.75" thickBot="1" x14ac:dyDescent="0.3"/>
    <row r="26" spans="2:6" ht="15.75" thickBot="1" x14ac:dyDescent="0.3">
      <c r="B26" s="53" t="s">
        <v>8</v>
      </c>
      <c r="C26" s="52" t="s">
        <v>17</v>
      </c>
      <c r="D26" s="38"/>
      <c r="E26" s="14" t="s">
        <v>6</v>
      </c>
      <c r="F26" s="44" t="s">
        <v>7</v>
      </c>
    </row>
    <row r="27" spans="2:6" ht="15.75" thickBot="1" x14ac:dyDescent="0.3">
      <c r="B27" s="1" t="s">
        <v>0</v>
      </c>
      <c r="C27" s="16" t="s">
        <v>14</v>
      </c>
      <c r="D27" s="2" t="s">
        <v>15</v>
      </c>
      <c r="E27" s="16" t="s">
        <v>1</v>
      </c>
      <c r="F27" s="16" t="s">
        <v>2</v>
      </c>
    </row>
    <row r="28" spans="2:6" ht="15.75" thickBot="1" x14ac:dyDescent="0.3">
      <c r="B28" s="17">
        <v>2004</v>
      </c>
      <c r="C28" s="8">
        <v>0.01</v>
      </c>
      <c r="D28" s="10">
        <v>0.25</v>
      </c>
      <c r="E28" s="10">
        <v>2.5000000000000001E-2</v>
      </c>
      <c r="F28" s="10">
        <v>2.5000000000000001E-2</v>
      </c>
    </row>
    <row r="29" spans="2:6" ht="15.75" thickBot="1" x14ac:dyDescent="0.3">
      <c r="B29" s="18">
        <v>2005</v>
      </c>
      <c r="C29" s="8">
        <v>0.01</v>
      </c>
      <c r="D29" s="10">
        <v>0.25</v>
      </c>
      <c r="E29" s="28">
        <v>0.05</v>
      </c>
      <c r="F29" s="13">
        <v>2.5000000000000001E-2</v>
      </c>
    </row>
    <row r="30" spans="2:6" ht="15.75" thickBot="1" x14ac:dyDescent="0.3">
      <c r="B30" s="18">
        <v>2006</v>
      </c>
      <c r="C30" s="8">
        <v>0.01</v>
      </c>
      <c r="D30" s="10">
        <v>0.25</v>
      </c>
      <c r="E30" s="29">
        <v>0.08</v>
      </c>
      <c r="F30" s="10">
        <v>2.5000000000000001E-2</v>
      </c>
    </row>
    <row r="31" spans="2:6" ht="15.75" thickBot="1" x14ac:dyDescent="0.3">
      <c r="B31" s="18">
        <v>2007</v>
      </c>
      <c r="C31" s="8">
        <v>0.01</v>
      </c>
      <c r="D31" s="10">
        <v>0.25</v>
      </c>
      <c r="E31" s="28">
        <v>0.05</v>
      </c>
      <c r="F31" s="13">
        <v>2.5000000000000001E-2</v>
      </c>
    </row>
    <row r="32" spans="2:6" ht="15.75" thickBot="1" x14ac:dyDescent="0.3">
      <c r="B32" s="18">
        <v>2008</v>
      </c>
      <c r="C32" s="8">
        <v>0.01</v>
      </c>
      <c r="D32" s="10">
        <v>0.25</v>
      </c>
      <c r="E32" s="30">
        <v>2.5000000000000001E-2</v>
      </c>
      <c r="F32" s="10">
        <v>2.5000000000000001E-2</v>
      </c>
    </row>
    <row r="33" spans="2:6" ht="15.75" thickBot="1" x14ac:dyDescent="0.3">
      <c r="B33" s="18">
        <v>2009</v>
      </c>
      <c r="C33" s="8">
        <v>0.01</v>
      </c>
      <c r="D33" s="10">
        <v>0.25</v>
      </c>
      <c r="E33" s="28">
        <v>0.2</v>
      </c>
      <c r="F33" s="13">
        <v>2.5000000000000001E-2</v>
      </c>
    </row>
    <row r="34" spans="2:6" ht="15.75" thickBot="1" x14ac:dyDescent="0.3">
      <c r="B34" s="18">
        <v>2010</v>
      </c>
      <c r="C34" s="8">
        <v>0.01</v>
      </c>
      <c r="D34" s="10">
        <v>0.25</v>
      </c>
      <c r="E34" s="29">
        <v>0.08</v>
      </c>
      <c r="F34" s="10">
        <v>2.5000000000000001E-2</v>
      </c>
    </row>
    <row r="35" spans="2:6" ht="15.75" thickBot="1" x14ac:dyDescent="0.3">
      <c r="B35" s="18">
        <v>2011</v>
      </c>
      <c r="C35" s="8">
        <v>0.01</v>
      </c>
      <c r="D35" s="10">
        <v>0.25</v>
      </c>
      <c r="E35" s="28">
        <v>0.1</v>
      </c>
      <c r="F35" s="13">
        <v>2.5000000000000001E-2</v>
      </c>
    </row>
    <row r="36" spans="2:6" ht="15.75" thickBot="1" x14ac:dyDescent="0.3">
      <c r="B36" s="18">
        <v>2012</v>
      </c>
      <c r="C36" s="8">
        <v>0.01</v>
      </c>
      <c r="D36" s="10">
        <v>0.25</v>
      </c>
      <c r="E36" s="29">
        <v>0.05</v>
      </c>
      <c r="F36" s="29">
        <v>3.0000000000000001E-3</v>
      </c>
    </row>
    <row r="37" spans="2:6" ht="15.75" thickBot="1" x14ac:dyDescent="0.3">
      <c r="B37" s="18">
        <v>2013</v>
      </c>
      <c r="C37" s="8">
        <v>0.01</v>
      </c>
      <c r="D37" s="10">
        <v>0.25</v>
      </c>
      <c r="E37" s="31">
        <v>2.5000000000000001E-2</v>
      </c>
      <c r="F37" s="28">
        <v>7.3000000000000001E-3</v>
      </c>
    </row>
    <row r="38" spans="2:6" ht="15.75" thickBot="1" x14ac:dyDescent="0.3">
      <c r="B38" s="18">
        <v>2014</v>
      </c>
      <c r="C38" s="8">
        <v>0.01</v>
      </c>
      <c r="D38" s="10">
        <v>0.25</v>
      </c>
      <c r="E38" s="29">
        <v>0.13</v>
      </c>
      <c r="F38" s="29">
        <v>7.0000000000000001E-3</v>
      </c>
    </row>
    <row r="39" spans="2:6" ht="15.75" thickBot="1" x14ac:dyDescent="0.3">
      <c r="B39" s="18">
        <v>2015</v>
      </c>
      <c r="C39" s="8">
        <v>0.01</v>
      </c>
      <c r="D39" s="10">
        <v>0.25</v>
      </c>
      <c r="E39" s="31">
        <v>2.5000000000000001E-2</v>
      </c>
      <c r="F39" s="28">
        <v>5.0000000000000001E-3</v>
      </c>
    </row>
    <row r="40" spans="2:6" ht="15.75" thickBot="1" x14ac:dyDescent="0.3">
      <c r="B40" s="18">
        <v>2016</v>
      </c>
      <c r="C40" s="8">
        <v>0.01</v>
      </c>
      <c r="D40" s="10">
        <v>0.25</v>
      </c>
      <c r="E40" s="30">
        <v>3.5000000000000003E-2</v>
      </c>
      <c r="F40" s="29">
        <v>2E-3</v>
      </c>
    </row>
    <row r="41" spans="2:6" ht="15.75" thickBot="1" x14ac:dyDescent="0.3">
      <c r="B41" s="18">
        <v>2017</v>
      </c>
      <c r="C41" s="8">
        <v>0.01</v>
      </c>
      <c r="D41" s="10">
        <v>0.25</v>
      </c>
      <c r="E41" s="28">
        <v>0.22</v>
      </c>
      <c r="F41" s="28">
        <v>0</v>
      </c>
    </row>
    <row r="42" spans="2:6" ht="15.75" thickBot="1" x14ac:dyDescent="0.3">
      <c r="B42" s="18">
        <v>2018</v>
      </c>
      <c r="C42" s="8">
        <v>0.01</v>
      </c>
      <c r="D42" s="10">
        <v>0.25</v>
      </c>
      <c r="E42" s="30">
        <v>2.5000000000000001E-2</v>
      </c>
      <c r="F42" s="29">
        <v>0</v>
      </c>
    </row>
    <row r="43" spans="2:6" ht="15.75" thickBot="1" x14ac:dyDescent="0.3">
      <c r="B43" s="18">
        <v>2019</v>
      </c>
      <c r="C43" s="8">
        <v>0.01</v>
      </c>
      <c r="D43" s="10">
        <v>0.25</v>
      </c>
      <c r="E43" s="31">
        <v>0.25</v>
      </c>
      <c r="F43" s="28">
        <v>2E-3</v>
      </c>
    </row>
    <row r="44" spans="2:6" ht="15.75" thickBot="1" x14ac:dyDescent="0.3">
      <c r="B44" s="36" t="s">
        <v>18</v>
      </c>
      <c r="C44" s="8"/>
      <c r="D44" s="8"/>
      <c r="E44" s="29">
        <f>AVERAGE(E29:E43)</f>
        <v>8.9666666666666686E-2</v>
      </c>
      <c r="F44" s="63">
        <v>3.0000000000000001E-3</v>
      </c>
    </row>
    <row r="45" spans="2:6" ht="15.75" thickBot="1" x14ac:dyDescent="0.3">
      <c r="B45" s="64" t="s">
        <v>24</v>
      </c>
      <c r="C45" s="57"/>
      <c r="D45" s="65"/>
      <c r="E45" s="67" t="s">
        <v>23</v>
      </c>
      <c r="F45" s="67" t="s">
        <v>23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59340-8D38-45F1-AF04-0159CE836812}">
  <dimension ref="A1:DK214"/>
  <sheetViews>
    <sheetView topLeftCell="A109" zoomScaleNormal="100" workbookViewId="0">
      <selection activeCell="F30" sqref="F30"/>
    </sheetView>
  </sheetViews>
  <sheetFormatPr defaultRowHeight="15" x14ac:dyDescent="0.25"/>
  <cols>
    <col min="1" max="1" width="14.7109375" customWidth="1"/>
    <col min="2" max="2" width="9.7109375" customWidth="1"/>
    <col min="3" max="5" width="15.7109375" customWidth="1"/>
    <col min="6" max="6" width="15.5703125" customWidth="1"/>
    <col min="8" max="8" width="11.85546875" customWidth="1"/>
    <col min="9" max="9" width="12.28515625" customWidth="1"/>
    <col min="10" max="10" width="13.5703125" customWidth="1"/>
    <col min="11" max="11" width="11.5703125" customWidth="1"/>
    <col min="12" max="12" width="11.85546875" customWidth="1"/>
    <col min="13" max="13" width="11.7109375" customWidth="1"/>
  </cols>
  <sheetData>
    <row r="1" spans="1:13" ht="15.75" thickBot="1" x14ac:dyDescent="0.3">
      <c r="A1" s="54" t="s">
        <v>3</v>
      </c>
      <c r="B1" s="56" t="s">
        <v>4</v>
      </c>
      <c r="C1" s="56" t="s">
        <v>5</v>
      </c>
      <c r="D1" s="56" t="s">
        <v>6</v>
      </c>
      <c r="E1" s="8" t="s">
        <v>7</v>
      </c>
      <c r="H1" s="54" t="s">
        <v>62</v>
      </c>
      <c r="I1" s="85" t="s">
        <v>63</v>
      </c>
      <c r="J1" s="85" t="s">
        <v>64</v>
      </c>
      <c r="K1" s="148" t="s">
        <v>62</v>
      </c>
      <c r="L1" s="85" t="s">
        <v>63</v>
      </c>
      <c r="M1" s="85" t="s">
        <v>65</v>
      </c>
    </row>
    <row r="2" spans="1:13" ht="15.75" thickBot="1" x14ac:dyDescent="0.3">
      <c r="A2" s="1" t="s">
        <v>0</v>
      </c>
      <c r="B2" s="3" t="s">
        <v>1</v>
      </c>
      <c r="C2" s="3" t="s">
        <v>2</v>
      </c>
      <c r="D2" s="2" t="s">
        <v>1</v>
      </c>
      <c r="E2" s="7" t="s">
        <v>2</v>
      </c>
      <c r="H2" s="1" t="s">
        <v>0</v>
      </c>
      <c r="I2" s="3" t="s">
        <v>21</v>
      </c>
      <c r="J2" s="3" t="s">
        <v>29</v>
      </c>
      <c r="K2" s="32" t="s">
        <v>0</v>
      </c>
      <c r="L2" s="3" t="s">
        <v>21</v>
      </c>
      <c r="M2" s="3" t="s">
        <v>29</v>
      </c>
    </row>
    <row r="3" spans="1:13" ht="15" customHeight="1" thickBot="1" x14ac:dyDescent="0.3">
      <c r="A3" s="4">
        <v>2004</v>
      </c>
      <c r="B3" s="8">
        <v>0.02</v>
      </c>
      <c r="C3" s="8">
        <v>0.02</v>
      </c>
      <c r="D3" s="10">
        <v>2.5000000000000001E-2</v>
      </c>
      <c r="E3" s="10">
        <v>2.5000000000000001E-2</v>
      </c>
      <c r="H3" s="4">
        <v>2004</v>
      </c>
      <c r="I3" s="8">
        <v>0.02</v>
      </c>
      <c r="J3" s="10">
        <v>2.5000000000000001E-2</v>
      </c>
      <c r="K3" s="4">
        <v>2004</v>
      </c>
      <c r="L3" s="8">
        <v>0.02</v>
      </c>
      <c r="M3" s="10">
        <v>2.5000000000000001E-2</v>
      </c>
    </row>
    <row r="4" spans="1:13" ht="15.75" thickBot="1" x14ac:dyDescent="0.3">
      <c r="A4" s="5">
        <v>2005</v>
      </c>
      <c r="B4" s="13">
        <v>2.5000000000000001E-2</v>
      </c>
      <c r="C4" s="12">
        <v>0.02</v>
      </c>
      <c r="D4" s="12">
        <v>8.0000000000000002E-3</v>
      </c>
      <c r="E4" s="12">
        <v>3.7999999999999999E-2</v>
      </c>
      <c r="H4" s="5"/>
      <c r="I4" s="8">
        <v>0.02</v>
      </c>
      <c r="J4" s="10">
        <v>2.5000000000000001E-2</v>
      </c>
      <c r="K4" s="5"/>
      <c r="L4" s="8">
        <v>0.02</v>
      </c>
      <c r="M4" s="10">
        <v>2.5000000000000001E-2</v>
      </c>
    </row>
    <row r="5" spans="1:13" ht="15.75" thickBot="1" x14ac:dyDescent="0.3">
      <c r="A5" s="5">
        <v>2006</v>
      </c>
      <c r="B5" s="8">
        <v>0.02</v>
      </c>
      <c r="C5" s="10">
        <v>2.5000000000000001E-2</v>
      </c>
      <c r="D5" s="8">
        <v>4.4999999999999998E-2</v>
      </c>
      <c r="E5" s="8">
        <v>8.0000000000000002E-3</v>
      </c>
      <c r="H5" s="5">
        <v>2005</v>
      </c>
      <c r="I5" s="13">
        <v>2.5000000000000001E-2</v>
      </c>
      <c r="J5" s="12">
        <v>8.0000000000000002E-3</v>
      </c>
      <c r="K5" s="5">
        <v>2005</v>
      </c>
      <c r="L5" s="12">
        <v>0.01</v>
      </c>
      <c r="M5" s="28">
        <v>0.05</v>
      </c>
    </row>
    <row r="6" spans="1:13" ht="15.75" thickBot="1" x14ac:dyDescent="0.3">
      <c r="A6" s="5">
        <v>2007</v>
      </c>
      <c r="B6" s="13">
        <v>2.5000000000000001E-2</v>
      </c>
      <c r="C6" s="13">
        <v>2.5000000000000001E-2</v>
      </c>
      <c r="D6" s="12">
        <v>1.4999999999999999E-2</v>
      </c>
      <c r="E6" s="12">
        <v>0.06</v>
      </c>
      <c r="H6" s="5"/>
      <c r="I6" s="12">
        <v>0.02</v>
      </c>
      <c r="J6" s="12">
        <v>3.7999999999999999E-2</v>
      </c>
      <c r="K6" s="5"/>
      <c r="L6" s="12">
        <v>0.02</v>
      </c>
      <c r="M6" s="13">
        <v>2.5000000000000001E-2</v>
      </c>
    </row>
    <row r="7" spans="1:13" ht="15.75" thickBot="1" x14ac:dyDescent="0.3">
      <c r="A7" s="5">
        <v>2008</v>
      </c>
      <c r="B7" s="8">
        <v>0.02</v>
      </c>
      <c r="C7" s="10">
        <v>2.5000000000000001E-2</v>
      </c>
      <c r="D7" s="10">
        <v>2.5000000000000001E-2</v>
      </c>
      <c r="E7" s="10">
        <v>2.5000000000000001E-2</v>
      </c>
      <c r="H7" s="5">
        <v>2006</v>
      </c>
      <c r="I7" s="8">
        <v>0.02</v>
      </c>
      <c r="J7" s="8">
        <v>4.4999999999999998E-2</v>
      </c>
      <c r="K7" s="5">
        <v>2006</v>
      </c>
      <c r="L7" s="8">
        <v>0.01</v>
      </c>
      <c r="M7" s="29">
        <v>0.08</v>
      </c>
    </row>
    <row r="8" spans="1:13" ht="15.75" thickBot="1" x14ac:dyDescent="0.3">
      <c r="A8" s="5">
        <v>2009</v>
      </c>
      <c r="B8" s="12">
        <v>0.01</v>
      </c>
      <c r="C8" s="12">
        <v>0.02</v>
      </c>
      <c r="D8" s="13">
        <v>2.5000000000000001E-2</v>
      </c>
      <c r="E8" s="13">
        <v>2.5000000000000001E-2</v>
      </c>
      <c r="H8" s="5"/>
      <c r="I8" s="10">
        <v>2.5000000000000001E-2</v>
      </c>
      <c r="J8" s="8">
        <v>8.0000000000000002E-3</v>
      </c>
      <c r="K8" s="5"/>
      <c r="L8" s="10">
        <v>2.5000000000000001E-2</v>
      </c>
      <c r="M8" s="10">
        <v>2.5000000000000001E-2</v>
      </c>
    </row>
    <row r="9" spans="1:13" ht="15.75" thickBot="1" x14ac:dyDescent="0.3">
      <c r="A9" s="5">
        <v>2010</v>
      </c>
      <c r="B9" s="8">
        <v>0.28000000000000003</v>
      </c>
      <c r="C9" s="10">
        <v>2.5000000000000001E-2</v>
      </c>
      <c r="D9" s="10">
        <v>2.5000000000000001E-2</v>
      </c>
      <c r="E9" s="10">
        <v>2.5000000000000001E-2</v>
      </c>
      <c r="H9" s="5">
        <v>2007</v>
      </c>
      <c r="I9" s="13">
        <v>2.5000000000000001E-2</v>
      </c>
      <c r="J9" s="12">
        <v>1.4999999999999999E-2</v>
      </c>
      <c r="K9" s="5">
        <v>2007</v>
      </c>
      <c r="L9" s="12">
        <v>0.02</v>
      </c>
      <c r="M9" s="28">
        <v>0.05</v>
      </c>
    </row>
    <row r="10" spans="1:13" ht="15.75" thickBot="1" x14ac:dyDescent="0.3">
      <c r="A10" s="5">
        <v>2011</v>
      </c>
      <c r="B10" s="13">
        <v>3.5000000000000003E-2</v>
      </c>
      <c r="C10" s="12">
        <v>0.28000000000000003</v>
      </c>
      <c r="D10" s="12">
        <v>4.0000000000000001E-3</v>
      </c>
      <c r="E10" s="12">
        <v>8.0000000000000002E-3</v>
      </c>
      <c r="H10" s="5"/>
      <c r="I10" s="13">
        <v>2.5000000000000001E-2</v>
      </c>
      <c r="J10" s="12">
        <v>0.06</v>
      </c>
      <c r="K10" s="5"/>
      <c r="L10" s="13">
        <v>2.5000000000000001E-2</v>
      </c>
      <c r="M10" s="13">
        <v>2.5000000000000001E-2</v>
      </c>
    </row>
    <row r="11" spans="1:13" ht="15.75" thickBot="1" x14ac:dyDescent="0.3">
      <c r="A11" s="5">
        <v>2012</v>
      </c>
      <c r="B11" s="10">
        <v>3.5000000000000003E-2</v>
      </c>
      <c r="C11" s="8">
        <v>0.11</v>
      </c>
      <c r="D11" s="8">
        <v>1.1299999999999999E-2</v>
      </c>
      <c r="E11" s="8">
        <v>3.0000000000000001E-3</v>
      </c>
      <c r="H11" s="5">
        <v>2008</v>
      </c>
      <c r="I11" s="8">
        <v>0.02</v>
      </c>
      <c r="J11" s="10">
        <v>2.5000000000000001E-2</v>
      </c>
      <c r="K11" s="5">
        <v>2008</v>
      </c>
      <c r="L11" s="8">
        <v>0.01</v>
      </c>
      <c r="M11" s="30">
        <v>2.5000000000000001E-2</v>
      </c>
    </row>
    <row r="12" spans="1:13" ht="15.75" thickBot="1" x14ac:dyDescent="0.3">
      <c r="A12" s="5">
        <v>2013</v>
      </c>
      <c r="B12" s="12">
        <v>0.02</v>
      </c>
      <c r="C12" s="13">
        <v>3.5000000000000003E-2</v>
      </c>
      <c r="D12" s="13">
        <v>2.5000000000000001E-2</v>
      </c>
      <c r="E12" s="12">
        <v>2.3999999999999998E-3</v>
      </c>
      <c r="H12" s="5"/>
      <c r="I12" s="10">
        <v>2.5000000000000001E-2</v>
      </c>
      <c r="J12" s="10">
        <v>2.5000000000000001E-2</v>
      </c>
      <c r="K12" s="5"/>
      <c r="L12" s="10">
        <v>2.5000000000000001E-2</v>
      </c>
      <c r="M12" s="10">
        <v>2.5000000000000001E-2</v>
      </c>
    </row>
    <row r="13" spans="1:13" ht="15.75" thickBot="1" x14ac:dyDescent="0.3">
      <c r="A13" s="5">
        <v>2014</v>
      </c>
      <c r="B13" s="10">
        <v>2.5000000000000001E-2</v>
      </c>
      <c r="C13" s="8">
        <v>0.09</v>
      </c>
      <c r="D13" s="10">
        <v>2.5000000000000001E-2</v>
      </c>
      <c r="E13" s="10">
        <v>1E-3</v>
      </c>
      <c r="H13" s="5">
        <v>2009</v>
      </c>
      <c r="I13" s="12">
        <v>0.01</v>
      </c>
      <c r="J13" s="13">
        <v>2.5000000000000001E-2</v>
      </c>
      <c r="K13" s="5">
        <v>2009</v>
      </c>
      <c r="L13" s="12">
        <v>0.01</v>
      </c>
      <c r="M13" s="28">
        <v>0.2</v>
      </c>
    </row>
    <row r="14" spans="1:13" ht="15.75" thickBot="1" x14ac:dyDescent="0.3">
      <c r="A14" s="5">
        <v>2015</v>
      </c>
      <c r="B14" s="13">
        <v>3.5000000000000003E-2</v>
      </c>
      <c r="C14" s="13">
        <v>2.5000000000000001E-2</v>
      </c>
      <c r="D14" s="12">
        <v>2.7E-2</v>
      </c>
      <c r="E14" s="13">
        <v>1.5E-3</v>
      </c>
      <c r="H14" s="5"/>
      <c r="I14" s="12">
        <v>0.02</v>
      </c>
      <c r="J14" s="13">
        <v>2.5000000000000001E-2</v>
      </c>
      <c r="K14" s="5"/>
      <c r="L14" s="12">
        <v>0.02</v>
      </c>
      <c r="M14" s="13">
        <v>2.5000000000000001E-2</v>
      </c>
    </row>
    <row r="15" spans="1:13" ht="15.75" thickBot="1" x14ac:dyDescent="0.3">
      <c r="A15" s="5">
        <v>2016</v>
      </c>
      <c r="B15" s="8">
        <v>0.02</v>
      </c>
      <c r="C15" s="10">
        <v>3.5000000000000003E-2</v>
      </c>
      <c r="D15" s="8">
        <v>4.2999999999999997E-2</v>
      </c>
      <c r="E15" s="8">
        <v>2E-3</v>
      </c>
      <c r="H15" s="5">
        <v>2010</v>
      </c>
      <c r="I15" s="8">
        <v>0.28000000000000003</v>
      </c>
      <c r="J15" s="10">
        <v>2.5000000000000001E-2</v>
      </c>
      <c r="K15" s="5">
        <v>2010</v>
      </c>
      <c r="L15" s="8">
        <v>0.01</v>
      </c>
      <c r="M15" s="10">
        <v>0.08</v>
      </c>
    </row>
    <row r="16" spans="1:13" ht="15.75" thickBot="1" x14ac:dyDescent="0.3">
      <c r="A16" s="5">
        <v>2017</v>
      </c>
      <c r="B16" s="12">
        <v>0.06</v>
      </c>
      <c r="C16" s="13">
        <v>2.5000000000000001E-2</v>
      </c>
      <c r="D16" s="13">
        <v>2.5000000000000001E-2</v>
      </c>
      <c r="E16" s="12">
        <v>0</v>
      </c>
      <c r="H16" s="5"/>
      <c r="I16" s="10">
        <v>2.5000000000000001E-2</v>
      </c>
      <c r="J16" s="10">
        <v>2.5000000000000001E-2</v>
      </c>
      <c r="K16" s="5"/>
      <c r="L16" s="10">
        <v>2.5000000000000001E-2</v>
      </c>
      <c r="M16" s="10">
        <v>2.5000000000000001E-2</v>
      </c>
    </row>
    <row r="17" spans="1:13" ht="15.75" thickBot="1" x14ac:dyDescent="0.3">
      <c r="A17" s="5">
        <v>2018</v>
      </c>
      <c r="B17" s="10">
        <v>2.5000000000000001E-2</v>
      </c>
      <c r="C17" s="10">
        <v>2.5000000000000001E-2</v>
      </c>
      <c r="D17" s="8">
        <v>0</v>
      </c>
      <c r="E17" s="8">
        <v>0</v>
      </c>
      <c r="H17" s="5">
        <v>2011</v>
      </c>
      <c r="I17" s="13">
        <v>3.5000000000000003E-2</v>
      </c>
      <c r="J17" s="12">
        <v>4.0000000000000001E-3</v>
      </c>
      <c r="K17" s="5">
        <v>2011</v>
      </c>
      <c r="L17" s="13">
        <v>0.02</v>
      </c>
      <c r="M17" s="12">
        <v>0.1</v>
      </c>
    </row>
    <row r="18" spans="1:13" ht="15.75" thickBot="1" x14ac:dyDescent="0.3">
      <c r="A18" s="5">
        <v>2019</v>
      </c>
      <c r="B18" s="47">
        <v>2.5000000000000001E-2</v>
      </c>
      <c r="C18" s="47">
        <v>2.5000000000000001E-2</v>
      </c>
      <c r="D18" s="12">
        <v>0</v>
      </c>
      <c r="E18" s="12">
        <v>0</v>
      </c>
      <c r="H18" s="5"/>
      <c r="I18" s="12">
        <v>0.28000000000000003</v>
      </c>
      <c r="J18" s="12">
        <v>8.0000000000000002E-3</v>
      </c>
      <c r="K18" s="5"/>
      <c r="L18" s="12">
        <v>2.8000000000000001E-2</v>
      </c>
      <c r="M18" s="12">
        <v>2.5000000000000001E-2</v>
      </c>
    </row>
    <row r="19" spans="1:13" ht="15.75" thickBot="1" x14ac:dyDescent="0.3">
      <c r="A19" s="36" t="s">
        <v>18</v>
      </c>
      <c r="B19" s="8" t="s">
        <v>26</v>
      </c>
      <c r="C19" s="8" t="s">
        <v>25</v>
      </c>
      <c r="D19" s="8" t="s">
        <v>27</v>
      </c>
      <c r="E19" s="8" t="s">
        <v>28</v>
      </c>
      <c r="H19" s="5">
        <v>2012</v>
      </c>
      <c r="I19" s="10">
        <v>3.5000000000000003E-2</v>
      </c>
      <c r="J19" s="8">
        <v>1.1299999999999999E-2</v>
      </c>
      <c r="K19" s="5">
        <v>2012</v>
      </c>
      <c r="L19" s="10">
        <v>0.04</v>
      </c>
      <c r="M19" s="8">
        <v>0.1</v>
      </c>
    </row>
    <row r="20" spans="1:13" ht="15.75" thickBot="1" x14ac:dyDescent="0.3">
      <c r="H20" s="5"/>
      <c r="I20" s="8">
        <v>0.11</v>
      </c>
      <c r="J20" s="8">
        <v>3.0000000000000001E-3</v>
      </c>
      <c r="K20" s="5"/>
      <c r="L20" s="8">
        <v>0.11</v>
      </c>
      <c r="M20" s="8">
        <v>0.25</v>
      </c>
    </row>
    <row r="21" spans="1:13" ht="15.75" thickBot="1" x14ac:dyDescent="0.3">
      <c r="H21" s="5">
        <v>2013</v>
      </c>
      <c r="I21" s="12">
        <v>0.02</v>
      </c>
      <c r="J21" s="13">
        <v>2.5000000000000001E-2</v>
      </c>
      <c r="K21" s="5">
        <v>2013</v>
      </c>
      <c r="L21" s="12">
        <v>3.5000000000000003E-2</v>
      </c>
      <c r="M21" s="13">
        <v>0.03</v>
      </c>
    </row>
    <row r="22" spans="1:13" ht="15.75" thickBot="1" x14ac:dyDescent="0.3">
      <c r="H22" s="5"/>
      <c r="I22" s="13">
        <v>3.5000000000000003E-2</v>
      </c>
      <c r="J22" s="12">
        <v>2.3999999999999998E-3</v>
      </c>
      <c r="K22" s="5"/>
      <c r="L22" s="13">
        <v>3.5000000000000003E-2</v>
      </c>
      <c r="M22" s="12">
        <v>0.01</v>
      </c>
    </row>
    <row r="23" spans="1:13" ht="15.75" thickBot="1" x14ac:dyDescent="0.3">
      <c r="A23" s="54" t="s">
        <v>8</v>
      </c>
      <c r="B23" s="56" t="s">
        <v>4</v>
      </c>
      <c r="C23" s="56" t="s">
        <v>5</v>
      </c>
      <c r="D23" s="56" t="s">
        <v>6</v>
      </c>
      <c r="E23" s="55" t="s">
        <v>7</v>
      </c>
      <c r="H23" s="5">
        <v>2014</v>
      </c>
      <c r="I23" s="10">
        <v>2.5000000000000001E-2</v>
      </c>
      <c r="J23" s="10">
        <v>2.5000000000000001E-2</v>
      </c>
      <c r="K23" s="5">
        <v>2014</v>
      </c>
      <c r="L23" s="10">
        <v>3.5000000000000003E-2</v>
      </c>
      <c r="M23" s="10">
        <v>0.13</v>
      </c>
    </row>
    <row r="24" spans="1:13" ht="15.75" thickBot="1" x14ac:dyDescent="0.3">
      <c r="A24" s="1" t="s">
        <v>0</v>
      </c>
      <c r="B24" s="3" t="s">
        <v>1</v>
      </c>
      <c r="C24" s="3" t="s">
        <v>2</v>
      </c>
      <c r="D24" s="2" t="s">
        <v>1</v>
      </c>
      <c r="E24" s="7" t="s">
        <v>2</v>
      </c>
      <c r="H24" s="5"/>
      <c r="I24" s="8">
        <v>0.09</v>
      </c>
      <c r="J24" s="10">
        <v>1E-3</v>
      </c>
      <c r="K24" s="5"/>
      <c r="L24" s="8">
        <v>2.5000000000000001E-2</v>
      </c>
      <c r="M24" s="10">
        <v>0.01</v>
      </c>
    </row>
    <row r="25" spans="1:13" ht="15.75" thickBot="1" x14ac:dyDescent="0.3">
      <c r="A25" s="4">
        <v>2004</v>
      </c>
      <c r="B25" s="8">
        <v>0.02</v>
      </c>
      <c r="C25" s="8">
        <v>0.02</v>
      </c>
      <c r="D25" s="10">
        <v>2.5000000000000001E-2</v>
      </c>
      <c r="E25" s="10">
        <v>2.5000000000000001E-2</v>
      </c>
      <c r="H25" s="5">
        <v>2015</v>
      </c>
      <c r="I25" s="13">
        <v>3.5000000000000003E-2</v>
      </c>
      <c r="J25" s="12">
        <v>2.7E-2</v>
      </c>
      <c r="K25" s="5">
        <v>2015</v>
      </c>
      <c r="L25" s="13">
        <v>3.5000000000000003E-2</v>
      </c>
      <c r="M25" s="12">
        <v>0.03</v>
      </c>
    </row>
    <row r="26" spans="1:13" ht="15.75" thickBot="1" x14ac:dyDescent="0.3">
      <c r="A26" s="5">
        <v>2005</v>
      </c>
      <c r="B26" s="12">
        <v>0.01</v>
      </c>
      <c r="C26" s="12">
        <v>0.02</v>
      </c>
      <c r="D26" s="28">
        <v>0.05</v>
      </c>
      <c r="E26" s="13">
        <v>2.5000000000000001E-2</v>
      </c>
      <c r="H26" s="5"/>
      <c r="I26" s="13">
        <v>2.5000000000000001E-2</v>
      </c>
      <c r="J26" s="13">
        <v>1.5E-3</v>
      </c>
      <c r="K26" s="5"/>
      <c r="L26" s="13">
        <v>2.5000000000000001E-2</v>
      </c>
      <c r="M26" s="13">
        <v>0.01</v>
      </c>
    </row>
    <row r="27" spans="1:13" ht="15.75" thickBot="1" x14ac:dyDescent="0.3">
      <c r="A27" s="5">
        <v>2006</v>
      </c>
      <c r="B27" s="8">
        <v>0.01</v>
      </c>
      <c r="C27" s="10">
        <v>2.5000000000000001E-2</v>
      </c>
      <c r="D27" s="29">
        <v>0.08</v>
      </c>
      <c r="E27" s="10">
        <v>2.5000000000000001E-2</v>
      </c>
      <c r="H27" s="5">
        <v>2016</v>
      </c>
      <c r="I27" s="8">
        <v>0.02</v>
      </c>
      <c r="J27" s="8">
        <v>4.2999999999999997E-2</v>
      </c>
      <c r="K27" s="5">
        <v>2016</v>
      </c>
      <c r="L27" s="8">
        <v>0.09</v>
      </c>
      <c r="M27" s="8">
        <v>0.04</v>
      </c>
    </row>
    <row r="28" spans="1:13" ht="15.75" thickBot="1" x14ac:dyDescent="0.3">
      <c r="A28" s="5">
        <v>2007</v>
      </c>
      <c r="B28" s="12">
        <v>0.02</v>
      </c>
      <c r="C28" s="13">
        <v>2.5000000000000001E-2</v>
      </c>
      <c r="D28" s="28">
        <v>0.05</v>
      </c>
      <c r="E28" s="13">
        <v>2.5000000000000001E-2</v>
      </c>
      <c r="H28" s="5"/>
      <c r="I28" s="10">
        <v>3.5000000000000003E-2</v>
      </c>
      <c r="J28" s="8">
        <v>2E-3</v>
      </c>
      <c r="K28" s="5"/>
      <c r="L28" s="10">
        <v>3.5000000000000003E-2</v>
      </c>
      <c r="M28" s="8">
        <v>0</v>
      </c>
    </row>
    <row r="29" spans="1:13" ht="15.75" thickBot="1" x14ac:dyDescent="0.3">
      <c r="A29" s="5">
        <v>2008</v>
      </c>
      <c r="B29" s="8">
        <v>0.01</v>
      </c>
      <c r="C29" s="10">
        <v>2.5000000000000001E-2</v>
      </c>
      <c r="D29" s="30">
        <v>2.5000000000000001E-2</v>
      </c>
      <c r="E29" s="10">
        <v>2.5000000000000001E-2</v>
      </c>
      <c r="H29" s="5">
        <v>2017</v>
      </c>
      <c r="I29" s="12">
        <v>0.06</v>
      </c>
      <c r="J29" s="13">
        <v>2.5000000000000001E-2</v>
      </c>
      <c r="K29" s="5">
        <v>2017</v>
      </c>
      <c r="L29" s="12">
        <v>0.02</v>
      </c>
      <c r="M29" s="13">
        <v>0.22</v>
      </c>
    </row>
    <row r="30" spans="1:13" ht="15.75" thickBot="1" x14ac:dyDescent="0.3">
      <c r="A30" s="5">
        <v>2009</v>
      </c>
      <c r="B30" s="12">
        <v>0.01</v>
      </c>
      <c r="C30" s="12">
        <v>0.02</v>
      </c>
      <c r="D30" s="28">
        <v>0.2</v>
      </c>
      <c r="E30" s="13">
        <v>2.5000000000000001E-2</v>
      </c>
      <c r="H30" s="5"/>
      <c r="I30" s="13">
        <v>2.5000000000000001E-2</v>
      </c>
      <c r="J30" s="12">
        <v>0</v>
      </c>
      <c r="K30" s="5"/>
      <c r="L30" s="13">
        <v>2.5000000000000001E-2</v>
      </c>
      <c r="M30" s="12">
        <v>0</v>
      </c>
    </row>
    <row r="31" spans="1:13" ht="15.75" thickBot="1" x14ac:dyDescent="0.3">
      <c r="A31" s="5">
        <v>2010</v>
      </c>
      <c r="B31" s="8">
        <v>0.01</v>
      </c>
      <c r="C31" s="10">
        <v>2.5000000000000001E-2</v>
      </c>
      <c r="D31" s="29">
        <v>0.08</v>
      </c>
      <c r="E31" s="10">
        <v>2.5000000000000001E-2</v>
      </c>
      <c r="H31" s="5">
        <v>2018</v>
      </c>
      <c r="I31" s="10">
        <v>2.5000000000000001E-2</v>
      </c>
      <c r="J31" s="8">
        <v>0</v>
      </c>
      <c r="K31" s="5">
        <v>2018</v>
      </c>
      <c r="L31" s="10">
        <v>0.19</v>
      </c>
      <c r="M31" s="8">
        <v>0.03</v>
      </c>
    </row>
    <row r="32" spans="1:13" ht="15.75" thickBot="1" x14ac:dyDescent="0.3">
      <c r="A32" s="5">
        <v>2011</v>
      </c>
      <c r="B32" s="12">
        <v>0.02</v>
      </c>
      <c r="C32" s="12">
        <v>2.8000000000000001E-2</v>
      </c>
      <c r="D32" s="28">
        <v>0.1</v>
      </c>
      <c r="E32" s="13">
        <v>2.5000000000000001E-2</v>
      </c>
      <c r="H32" s="5"/>
      <c r="I32" s="10">
        <v>2.5000000000000001E-2</v>
      </c>
      <c r="J32" s="8">
        <v>0</v>
      </c>
      <c r="K32" s="5"/>
      <c r="L32" s="10">
        <v>2.5000000000000001E-2</v>
      </c>
      <c r="M32" s="8">
        <v>0</v>
      </c>
    </row>
    <row r="33" spans="1:115" ht="15.75" thickBot="1" x14ac:dyDescent="0.3">
      <c r="A33" s="5">
        <v>2012</v>
      </c>
      <c r="B33" s="8">
        <v>0.04</v>
      </c>
      <c r="C33" s="8">
        <v>0.11</v>
      </c>
      <c r="D33" s="29">
        <v>0.05</v>
      </c>
      <c r="E33" s="29">
        <v>3.0000000000000001E-3</v>
      </c>
      <c r="H33" s="5">
        <v>2019</v>
      </c>
      <c r="I33" s="47">
        <v>2.5000000000000001E-2</v>
      </c>
      <c r="J33" s="12">
        <v>0</v>
      </c>
      <c r="K33" s="5">
        <v>2019</v>
      </c>
      <c r="L33" s="47">
        <v>3.5000000000000003E-2</v>
      </c>
      <c r="M33" s="12">
        <v>0.25</v>
      </c>
    </row>
    <row r="34" spans="1:115" ht="15.75" thickBot="1" x14ac:dyDescent="0.3">
      <c r="A34" s="5">
        <v>2013</v>
      </c>
      <c r="B34" s="13">
        <v>3.5000000000000003E-2</v>
      </c>
      <c r="C34" s="13">
        <v>3.5000000000000003E-2</v>
      </c>
      <c r="D34" s="31">
        <v>2.5000000000000001E-2</v>
      </c>
      <c r="E34" s="28">
        <v>7.3000000000000001E-3</v>
      </c>
      <c r="H34" s="5"/>
      <c r="I34" s="47">
        <v>2.5000000000000001E-2</v>
      </c>
      <c r="J34" s="12">
        <v>0</v>
      </c>
      <c r="K34" s="5"/>
      <c r="L34" s="47">
        <v>2.5000000000000001E-2</v>
      </c>
      <c r="M34" s="12">
        <v>0</v>
      </c>
    </row>
    <row r="35" spans="1:115" ht="15.75" thickBot="1" x14ac:dyDescent="0.3">
      <c r="A35" s="5">
        <v>2014</v>
      </c>
      <c r="B35" s="10">
        <v>3.5000000000000003E-2</v>
      </c>
      <c r="C35" s="8">
        <v>0.09</v>
      </c>
      <c r="D35" s="29">
        <v>0.13</v>
      </c>
      <c r="E35" s="29">
        <v>7.0000000000000001E-3</v>
      </c>
      <c r="H35" s="152"/>
      <c r="I35" s="153"/>
      <c r="J35" s="153"/>
      <c r="K35" s="152"/>
      <c r="L35" s="153"/>
      <c r="M35" s="153"/>
    </row>
    <row r="36" spans="1:115" ht="15.75" thickBot="1" x14ac:dyDescent="0.3">
      <c r="A36" s="5">
        <v>2015</v>
      </c>
      <c r="B36" s="13">
        <v>3.5000000000000003E-2</v>
      </c>
      <c r="C36" s="13">
        <v>2.5000000000000001E-2</v>
      </c>
      <c r="D36" s="31">
        <v>2.5000000000000001E-2</v>
      </c>
      <c r="E36" s="28">
        <v>5.0000000000000001E-3</v>
      </c>
      <c r="H36" s="154" t="s">
        <v>67</v>
      </c>
      <c r="I36" s="149">
        <f>MEDIAN(I3:I34)</f>
        <v>2.5000000000000001E-2</v>
      </c>
      <c r="J36" s="149">
        <f>MEDIAN(J3:J34)</f>
        <v>0.02</v>
      </c>
      <c r="K36" s="149"/>
      <c r="L36" s="149">
        <f>MEDIAN(L3:L34)</f>
        <v>2.5000000000000001E-2</v>
      </c>
      <c r="M36" s="149">
        <f>MEDIAN(M3:M34)</f>
        <v>2.5000000000000001E-2</v>
      </c>
    </row>
    <row r="37" spans="1:115" ht="15.75" thickBot="1" x14ac:dyDescent="0.3">
      <c r="A37" s="5">
        <v>2016</v>
      </c>
      <c r="B37" s="8">
        <v>0.09</v>
      </c>
      <c r="C37" s="10">
        <v>3.5000000000000003E-2</v>
      </c>
      <c r="D37" s="30">
        <v>3.5000000000000003E-2</v>
      </c>
      <c r="E37" s="29">
        <v>2E-3</v>
      </c>
      <c r="H37" s="154" t="s">
        <v>68</v>
      </c>
      <c r="I37" s="150">
        <f>_xlfn.STDEV.P(I3:I34)</f>
        <v>6.3435960572454486E-2</v>
      </c>
      <c r="J37" s="150">
        <f>_xlfn.STDEV.P(J3:J34)</f>
        <v>1.5386478185000618E-2</v>
      </c>
      <c r="K37" s="149"/>
      <c r="L37" s="150">
        <f>_xlfn.STDEV.P(L3:L34)</f>
        <v>3.4598689800879746E-2</v>
      </c>
      <c r="M37" s="150">
        <f>_xlfn.STDEV.P(M3:M34)</f>
        <v>7.1534519639122482E-2</v>
      </c>
    </row>
    <row r="38" spans="1:115" ht="15.75" thickBot="1" x14ac:dyDescent="0.3">
      <c r="A38" s="5">
        <v>2017</v>
      </c>
      <c r="B38" s="12">
        <v>0.02</v>
      </c>
      <c r="C38" s="13">
        <v>2.5000000000000001E-2</v>
      </c>
      <c r="D38" s="28">
        <v>0.22</v>
      </c>
      <c r="E38" s="28">
        <v>0</v>
      </c>
      <c r="H38" s="155" t="s">
        <v>69</v>
      </c>
      <c r="I38" s="151">
        <f>AVEDEV(I3:I34)</f>
        <v>3.6699218749999991E-2</v>
      </c>
      <c r="J38" s="151">
        <f>AVEDEV(J3:J34)</f>
        <v>1.3243750000000004E-2</v>
      </c>
      <c r="K38" s="151"/>
      <c r="L38" s="151">
        <f>AVEDEV(L3:L34)</f>
        <v>1.8847656250000004E-2</v>
      </c>
      <c r="M38" s="151">
        <f>AVEDEV(M3:M34)</f>
        <v>5.4375000000000021E-2</v>
      </c>
    </row>
    <row r="39" spans="1:115" ht="15.75" thickBot="1" x14ac:dyDescent="0.3">
      <c r="A39" s="5">
        <v>2018</v>
      </c>
      <c r="B39" s="8">
        <v>0.19</v>
      </c>
      <c r="C39" s="10">
        <v>2.5000000000000001E-2</v>
      </c>
      <c r="D39" s="30">
        <v>2.5000000000000001E-2</v>
      </c>
      <c r="E39" s="29">
        <v>0</v>
      </c>
      <c r="H39" s="156" t="s">
        <v>66</v>
      </c>
      <c r="I39" s="150">
        <f>AVERAGE(I3:I34)</f>
        <v>4.6562499999999986E-2</v>
      </c>
      <c r="J39" s="150">
        <f>AVERAGE(J3:J34)</f>
        <v>1.7256250000000008E-2</v>
      </c>
      <c r="K39" s="150"/>
      <c r="L39" s="150">
        <f>AVERAGE(L3:L34)</f>
        <v>3.3843749999999999E-2</v>
      </c>
      <c r="M39" s="150">
        <f>AVERAGE(M3:M34)</f>
        <v>6.0000000000000005E-2</v>
      </c>
    </row>
    <row r="40" spans="1:115" ht="15.75" thickBot="1" x14ac:dyDescent="0.3">
      <c r="A40" s="5">
        <v>2019</v>
      </c>
      <c r="B40" s="47">
        <v>3.5000000000000003E-2</v>
      </c>
      <c r="C40" s="47">
        <v>2.5000000000000001E-2</v>
      </c>
      <c r="D40" s="31">
        <v>0.25</v>
      </c>
      <c r="E40" s="28">
        <v>2E-3</v>
      </c>
      <c r="H40" s="159" t="s">
        <v>75</v>
      </c>
      <c r="I40" s="158">
        <f>_xlfn.VAR.S(I3:I34)</f>
        <v>4.1539314516129038E-3</v>
      </c>
      <c r="J40" s="158">
        <f>_xlfn.VAR.S(J3:J34)</f>
        <v>2.4438060483870954E-4</v>
      </c>
      <c r="K40" s="158"/>
      <c r="L40" s="158">
        <f>_xlfn.VAR.S(L3:L34)</f>
        <v>1.2356844758064517E-3</v>
      </c>
      <c r="M40" s="158">
        <f>_xlfn.VAR.S(M3:M34)</f>
        <v>5.2822580645161292E-3</v>
      </c>
    </row>
    <row r="41" spans="1:115" ht="15.75" thickBot="1" x14ac:dyDescent="0.3">
      <c r="A41" s="36" t="s">
        <v>18</v>
      </c>
      <c r="B41" s="56">
        <v>0.04</v>
      </c>
      <c r="C41" s="56">
        <v>0.05</v>
      </c>
      <c r="D41" s="56">
        <v>0.09</v>
      </c>
      <c r="E41" s="74">
        <v>3.0000000000000001E-3</v>
      </c>
    </row>
    <row r="42" spans="1:115" x14ac:dyDescent="0.25">
      <c r="A42" s="84"/>
      <c r="B42" s="85"/>
      <c r="C42" s="85"/>
      <c r="D42" s="85"/>
      <c r="E42" s="85"/>
    </row>
    <row r="43" spans="1:115" x14ac:dyDescent="0.25">
      <c r="M43" s="60"/>
    </row>
    <row r="44" spans="1:115" s="26" customFormat="1" x14ac:dyDescent="0.25">
      <c r="F44" s="60"/>
      <c r="G44"/>
      <c r="H44"/>
      <c r="I44"/>
      <c r="J44"/>
      <c r="K44"/>
      <c r="L44"/>
      <c r="M44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  <c r="BH44" s="60"/>
      <c r="BI44" s="60"/>
      <c r="BJ44" s="60"/>
      <c r="BK44" s="60"/>
      <c r="BL44" s="60"/>
      <c r="BM44" s="60"/>
      <c r="BN44" s="60"/>
      <c r="BO44" s="60"/>
      <c r="BP44" s="60"/>
      <c r="BQ44" s="60"/>
      <c r="BR44" s="60"/>
      <c r="BS44" s="60"/>
      <c r="BT44" s="60"/>
      <c r="BU44" s="60"/>
      <c r="BV44" s="60"/>
      <c r="BW44" s="60"/>
      <c r="BX44" s="60"/>
      <c r="BY44" s="60"/>
      <c r="BZ44" s="60"/>
      <c r="CA44" s="60"/>
      <c r="CB44" s="60"/>
      <c r="CC44" s="60"/>
      <c r="CD44" s="60"/>
      <c r="CE44" s="60"/>
      <c r="CF44" s="60"/>
      <c r="CG44" s="60"/>
      <c r="CH44" s="60"/>
      <c r="CI44" s="60"/>
      <c r="CJ44" s="60"/>
      <c r="CK44" s="60"/>
      <c r="CL44" s="60"/>
      <c r="CM44" s="60"/>
      <c r="CN44" s="60"/>
      <c r="CO44" s="60"/>
      <c r="CP44" s="60"/>
      <c r="CQ44" s="60"/>
      <c r="CR44" s="60"/>
      <c r="CS44" s="60"/>
      <c r="CT44" s="60"/>
      <c r="CU44" s="60"/>
      <c r="CV44" s="60"/>
      <c r="CW44" s="60"/>
      <c r="CX44" s="60"/>
      <c r="CY44" s="60"/>
      <c r="CZ44" s="60"/>
      <c r="DA44" s="60"/>
      <c r="DB44" s="60"/>
      <c r="DC44" s="60"/>
      <c r="DD44" s="60"/>
      <c r="DE44" s="60"/>
      <c r="DF44" s="60"/>
      <c r="DG44" s="60"/>
      <c r="DH44" s="60"/>
      <c r="DI44" s="60"/>
      <c r="DJ44" s="60"/>
      <c r="DK44" s="60"/>
    </row>
    <row r="45" spans="1:115" x14ac:dyDescent="0.25">
      <c r="A45" t="s">
        <v>19</v>
      </c>
    </row>
    <row r="46" spans="1:115" ht="15.75" thickBot="1" x14ac:dyDescent="0.3"/>
    <row r="47" spans="1:115" ht="15.75" thickBot="1" x14ac:dyDescent="0.3">
      <c r="A47" s="37" t="s">
        <v>3</v>
      </c>
      <c r="B47" s="44" t="s">
        <v>4</v>
      </c>
      <c r="C47" s="38"/>
      <c r="D47" s="38" t="s">
        <v>17</v>
      </c>
      <c r="E47" s="20"/>
    </row>
    <row r="48" spans="1:115" ht="15.75" thickBot="1" x14ac:dyDescent="0.3">
      <c r="A48" s="32" t="s">
        <v>0</v>
      </c>
      <c r="B48" s="3" t="s">
        <v>1</v>
      </c>
      <c r="C48" s="3" t="s">
        <v>14</v>
      </c>
      <c r="D48" s="3" t="s">
        <v>15</v>
      </c>
      <c r="E48" s="22" t="s">
        <v>16</v>
      </c>
      <c r="G48" s="60"/>
    </row>
    <row r="49" spans="1:12" ht="15.75" thickBot="1" x14ac:dyDescent="0.3">
      <c r="A49" s="17">
        <v>2004</v>
      </c>
      <c r="B49" s="8">
        <v>0.02</v>
      </c>
      <c r="C49" s="8">
        <v>0.05</v>
      </c>
      <c r="D49" s="10">
        <v>0.5</v>
      </c>
      <c r="E49" s="10">
        <v>1</v>
      </c>
    </row>
    <row r="50" spans="1:12" ht="15.75" thickBot="1" x14ac:dyDescent="0.3">
      <c r="A50" s="18">
        <v>2005</v>
      </c>
      <c r="B50" s="13">
        <v>2.5000000000000001E-2</v>
      </c>
      <c r="C50" s="8">
        <v>0.05</v>
      </c>
      <c r="D50" s="10">
        <v>0.5</v>
      </c>
      <c r="E50" s="10">
        <v>1</v>
      </c>
    </row>
    <row r="51" spans="1:12" ht="15.75" thickBot="1" x14ac:dyDescent="0.3">
      <c r="A51" s="18">
        <v>2006</v>
      </c>
      <c r="B51" s="8">
        <v>0.02</v>
      </c>
      <c r="C51" s="8">
        <v>0.05</v>
      </c>
      <c r="D51" s="10">
        <v>0.5</v>
      </c>
      <c r="E51" s="10">
        <v>1</v>
      </c>
    </row>
    <row r="52" spans="1:12" ht="15.75" thickBot="1" x14ac:dyDescent="0.3">
      <c r="A52" s="18">
        <v>2007</v>
      </c>
      <c r="B52" s="13">
        <v>2.5000000000000001E-2</v>
      </c>
      <c r="C52" s="8">
        <v>0.05</v>
      </c>
      <c r="D52" s="10">
        <v>0.5</v>
      </c>
      <c r="E52" s="10">
        <v>1</v>
      </c>
    </row>
    <row r="53" spans="1:12" ht="15.75" thickBot="1" x14ac:dyDescent="0.3">
      <c r="A53" s="18">
        <v>2008</v>
      </c>
      <c r="B53" s="8">
        <v>0.02</v>
      </c>
      <c r="C53" s="8">
        <v>0.05</v>
      </c>
      <c r="D53" s="10">
        <v>0.5</v>
      </c>
      <c r="E53" s="10">
        <v>1</v>
      </c>
    </row>
    <row r="54" spans="1:12" ht="15.75" thickBot="1" x14ac:dyDescent="0.3">
      <c r="A54" s="18">
        <v>2009</v>
      </c>
      <c r="B54" s="12">
        <v>0.01</v>
      </c>
      <c r="C54" s="8">
        <v>0.05</v>
      </c>
      <c r="D54" s="10">
        <v>0.5</v>
      </c>
      <c r="E54" s="10">
        <v>1</v>
      </c>
    </row>
    <row r="55" spans="1:12" ht="15.75" thickBot="1" x14ac:dyDescent="0.3">
      <c r="A55" s="18">
        <v>2010</v>
      </c>
      <c r="B55" s="8">
        <v>0.28000000000000003</v>
      </c>
      <c r="C55" s="8">
        <v>0.05</v>
      </c>
      <c r="D55" s="10">
        <v>0.5</v>
      </c>
      <c r="E55" s="10">
        <v>1</v>
      </c>
    </row>
    <row r="56" spans="1:12" ht="15.75" thickBot="1" x14ac:dyDescent="0.3">
      <c r="A56" s="18">
        <v>2011</v>
      </c>
      <c r="B56" s="13">
        <v>3.5000000000000003E-2</v>
      </c>
      <c r="C56" s="8">
        <v>0.05</v>
      </c>
      <c r="D56" s="10">
        <v>0.5</v>
      </c>
      <c r="E56" s="10">
        <v>1</v>
      </c>
    </row>
    <row r="57" spans="1:12" ht="15.75" thickBot="1" x14ac:dyDescent="0.3">
      <c r="A57" s="18">
        <v>2012</v>
      </c>
      <c r="B57" s="10">
        <v>3.5000000000000003E-2</v>
      </c>
      <c r="C57" s="8">
        <v>0.05</v>
      </c>
      <c r="D57" s="10">
        <v>0.5</v>
      </c>
      <c r="E57" s="10">
        <v>1</v>
      </c>
    </row>
    <row r="58" spans="1:12" ht="15.75" thickBot="1" x14ac:dyDescent="0.3">
      <c r="A58" s="18">
        <v>2013</v>
      </c>
      <c r="B58" s="12">
        <v>0.02</v>
      </c>
      <c r="C58" s="8">
        <v>0.05</v>
      </c>
      <c r="D58" s="10">
        <v>0.5</v>
      </c>
      <c r="E58" s="10">
        <v>1</v>
      </c>
    </row>
    <row r="59" spans="1:12" ht="15.75" thickBot="1" x14ac:dyDescent="0.3">
      <c r="A59" s="18">
        <v>2014</v>
      </c>
      <c r="B59" s="10">
        <v>2.5000000000000001E-2</v>
      </c>
      <c r="C59" s="8">
        <v>0.05</v>
      </c>
      <c r="D59" s="10">
        <v>0.5</v>
      </c>
      <c r="E59" s="10">
        <v>1</v>
      </c>
      <c r="H59" s="60"/>
      <c r="I59" s="61"/>
      <c r="J59" s="60"/>
      <c r="K59" s="60"/>
      <c r="L59" s="60"/>
    </row>
    <row r="60" spans="1:12" ht="15.75" thickBot="1" x14ac:dyDescent="0.3">
      <c r="A60" s="18">
        <v>2015</v>
      </c>
      <c r="B60" s="13">
        <v>3.5000000000000003E-2</v>
      </c>
      <c r="C60" s="8">
        <v>0.05</v>
      </c>
      <c r="D60" s="10">
        <v>0.5</v>
      </c>
      <c r="E60" s="10">
        <v>1</v>
      </c>
    </row>
    <row r="61" spans="1:12" ht="15.75" thickBot="1" x14ac:dyDescent="0.3">
      <c r="A61" s="18">
        <v>2016</v>
      </c>
      <c r="B61" s="8">
        <v>0.02</v>
      </c>
      <c r="C61" s="8">
        <v>0.05</v>
      </c>
      <c r="D61" s="10">
        <v>0.5</v>
      </c>
      <c r="E61" s="10">
        <v>1</v>
      </c>
    </row>
    <row r="62" spans="1:12" ht="15.75" thickBot="1" x14ac:dyDescent="0.3">
      <c r="A62" s="18">
        <v>2017</v>
      </c>
      <c r="B62" s="12">
        <v>0.06</v>
      </c>
      <c r="C62" s="8">
        <v>0.05</v>
      </c>
      <c r="D62" s="10">
        <v>0.5</v>
      </c>
      <c r="E62" s="10">
        <v>1</v>
      </c>
    </row>
    <row r="63" spans="1:12" ht="15.75" thickBot="1" x14ac:dyDescent="0.3">
      <c r="A63" s="18">
        <v>2018</v>
      </c>
      <c r="B63" s="10">
        <v>2.5000000000000001E-2</v>
      </c>
      <c r="C63" s="8">
        <v>0.05</v>
      </c>
      <c r="D63" s="10">
        <v>0.5</v>
      </c>
      <c r="E63" s="10">
        <v>1</v>
      </c>
    </row>
    <row r="64" spans="1:12" ht="15.75" thickBot="1" x14ac:dyDescent="0.3">
      <c r="A64" s="18">
        <v>2019</v>
      </c>
      <c r="B64" s="73">
        <v>2.5000000000000001E-2</v>
      </c>
      <c r="C64" s="8">
        <v>0.05</v>
      </c>
      <c r="D64" s="10">
        <v>0.5</v>
      </c>
      <c r="E64" s="10">
        <v>1</v>
      </c>
    </row>
    <row r="65" spans="1:5" ht="15.75" thickBot="1" x14ac:dyDescent="0.3">
      <c r="A65" s="27" t="s">
        <v>18</v>
      </c>
      <c r="B65" s="76">
        <f>AVERAGE(B49:B64)</f>
        <v>4.250000000000001E-2</v>
      </c>
      <c r="C65" s="19"/>
      <c r="D65" s="19"/>
      <c r="E65" s="19"/>
    </row>
    <row r="66" spans="1:5" ht="15.75" thickBot="1" x14ac:dyDescent="0.3">
      <c r="A66" s="69"/>
      <c r="B66" s="70"/>
      <c r="C66" s="71"/>
      <c r="D66" s="71"/>
      <c r="E66" s="72"/>
    </row>
    <row r="67" spans="1:5" ht="15.75" thickBot="1" x14ac:dyDescent="0.3">
      <c r="A67" s="69"/>
      <c r="B67" s="70"/>
      <c r="C67" s="71"/>
      <c r="D67" s="71"/>
      <c r="E67" s="72"/>
    </row>
    <row r="68" spans="1:5" ht="15.75" thickBot="1" x14ac:dyDescent="0.3">
      <c r="A68" s="37" t="s">
        <v>3</v>
      </c>
      <c r="B68" s="14" t="s">
        <v>5</v>
      </c>
      <c r="C68" s="25"/>
      <c r="D68" s="38" t="s">
        <v>17</v>
      </c>
      <c r="E68" s="20"/>
    </row>
    <row r="69" spans="1:5" ht="15.75" thickBot="1" x14ac:dyDescent="0.3">
      <c r="A69" s="1" t="s">
        <v>0</v>
      </c>
      <c r="B69" s="16" t="s">
        <v>2</v>
      </c>
      <c r="C69" s="16" t="s">
        <v>14</v>
      </c>
      <c r="D69" s="2" t="s">
        <v>15</v>
      </c>
      <c r="E69" s="21" t="s">
        <v>16</v>
      </c>
    </row>
    <row r="70" spans="1:5" ht="15.75" thickBot="1" x14ac:dyDescent="0.3">
      <c r="A70" s="17">
        <v>2004</v>
      </c>
      <c r="B70" s="8">
        <v>0.02</v>
      </c>
      <c r="C70" s="8">
        <v>0.05</v>
      </c>
      <c r="D70" s="10">
        <v>0.5</v>
      </c>
      <c r="E70" s="10">
        <v>1</v>
      </c>
    </row>
    <row r="71" spans="1:5" ht="15.75" thickBot="1" x14ac:dyDescent="0.3">
      <c r="A71" s="18">
        <v>2005</v>
      </c>
      <c r="B71" s="12">
        <v>0.02</v>
      </c>
      <c r="C71" s="8">
        <v>0.05</v>
      </c>
      <c r="D71" s="10">
        <v>0.5</v>
      </c>
      <c r="E71" s="10">
        <v>1</v>
      </c>
    </row>
    <row r="72" spans="1:5" ht="15.75" thickBot="1" x14ac:dyDescent="0.3">
      <c r="A72" s="18">
        <v>2006</v>
      </c>
      <c r="B72" s="10">
        <v>2.5000000000000001E-2</v>
      </c>
      <c r="C72" s="8">
        <v>0.05</v>
      </c>
      <c r="D72" s="10">
        <v>0.5</v>
      </c>
      <c r="E72" s="10">
        <v>1</v>
      </c>
    </row>
    <row r="73" spans="1:5" ht="15.75" thickBot="1" x14ac:dyDescent="0.3">
      <c r="A73" s="18">
        <v>2007</v>
      </c>
      <c r="B73" s="13">
        <v>2.5000000000000001E-2</v>
      </c>
      <c r="C73" s="8">
        <v>0.05</v>
      </c>
      <c r="D73" s="10">
        <v>0.5</v>
      </c>
      <c r="E73" s="10">
        <v>1</v>
      </c>
    </row>
    <row r="74" spans="1:5" ht="15.75" thickBot="1" x14ac:dyDescent="0.3">
      <c r="A74" s="18">
        <v>2008</v>
      </c>
      <c r="B74" s="10">
        <v>2.5000000000000001E-2</v>
      </c>
      <c r="C74" s="8">
        <v>0.05</v>
      </c>
      <c r="D74" s="10">
        <v>0.5</v>
      </c>
      <c r="E74" s="10">
        <v>1</v>
      </c>
    </row>
    <row r="75" spans="1:5" ht="15.75" thickBot="1" x14ac:dyDescent="0.3">
      <c r="A75" s="18">
        <v>2009</v>
      </c>
      <c r="B75" s="12">
        <v>0.02</v>
      </c>
      <c r="C75" s="8">
        <v>0.05</v>
      </c>
      <c r="D75" s="10">
        <v>0.5</v>
      </c>
      <c r="E75" s="10">
        <v>1</v>
      </c>
    </row>
    <row r="76" spans="1:5" ht="15.75" thickBot="1" x14ac:dyDescent="0.3">
      <c r="A76" s="18">
        <v>2010</v>
      </c>
      <c r="B76" s="10">
        <v>2.5000000000000001E-2</v>
      </c>
      <c r="C76" s="8">
        <v>0.05</v>
      </c>
      <c r="D76" s="10">
        <v>0.5</v>
      </c>
      <c r="E76" s="10">
        <v>1</v>
      </c>
    </row>
    <row r="77" spans="1:5" ht="15.75" thickBot="1" x14ac:dyDescent="0.3">
      <c r="A77" s="18">
        <v>2011</v>
      </c>
      <c r="B77" s="12">
        <v>0.28000000000000003</v>
      </c>
      <c r="C77" s="8">
        <v>0.05</v>
      </c>
      <c r="D77" s="10">
        <v>0.5</v>
      </c>
      <c r="E77" s="10">
        <v>1</v>
      </c>
    </row>
    <row r="78" spans="1:5" ht="15.75" thickBot="1" x14ac:dyDescent="0.3">
      <c r="A78" s="18">
        <v>2012</v>
      </c>
      <c r="B78" s="8">
        <v>0.11</v>
      </c>
      <c r="C78" s="8">
        <v>0.05</v>
      </c>
      <c r="D78" s="10">
        <v>0.5</v>
      </c>
      <c r="E78" s="10">
        <v>1</v>
      </c>
    </row>
    <row r="79" spans="1:5" ht="15.75" thickBot="1" x14ac:dyDescent="0.3">
      <c r="A79" s="18">
        <v>2013</v>
      </c>
      <c r="B79" s="13">
        <v>3.5000000000000003E-2</v>
      </c>
      <c r="C79" s="8">
        <v>0.05</v>
      </c>
      <c r="D79" s="10">
        <v>0.5</v>
      </c>
      <c r="E79" s="10">
        <v>1</v>
      </c>
    </row>
    <row r="80" spans="1:5" ht="15.75" thickBot="1" x14ac:dyDescent="0.3">
      <c r="A80" s="18">
        <v>2014</v>
      </c>
      <c r="B80" s="8">
        <v>0.09</v>
      </c>
      <c r="C80" s="8">
        <v>0.05</v>
      </c>
      <c r="D80" s="10">
        <v>0.5</v>
      </c>
      <c r="E80" s="10">
        <v>1</v>
      </c>
    </row>
    <row r="81" spans="1:13" ht="15.75" thickBot="1" x14ac:dyDescent="0.3">
      <c r="A81" s="18">
        <v>2015</v>
      </c>
      <c r="B81" s="13">
        <v>2.5000000000000001E-2</v>
      </c>
      <c r="C81" s="8">
        <v>0.05</v>
      </c>
      <c r="D81" s="10">
        <v>0.5</v>
      </c>
      <c r="E81" s="10">
        <v>1</v>
      </c>
    </row>
    <row r="82" spans="1:13" ht="15.75" thickBot="1" x14ac:dyDescent="0.3">
      <c r="A82" s="18">
        <v>2016</v>
      </c>
      <c r="B82" s="10">
        <v>3.5000000000000003E-2</v>
      </c>
      <c r="C82" s="8">
        <v>0.05</v>
      </c>
      <c r="D82" s="10">
        <v>0.5</v>
      </c>
      <c r="E82" s="10">
        <v>1</v>
      </c>
    </row>
    <row r="83" spans="1:13" ht="15.75" thickBot="1" x14ac:dyDescent="0.3">
      <c r="A83" s="18">
        <v>2017</v>
      </c>
      <c r="B83" s="13">
        <v>2.5000000000000001E-2</v>
      </c>
      <c r="C83" s="8">
        <v>0.05</v>
      </c>
      <c r="D83" s="10">
        <v>0.5</v>
      </c>
      <c r="E83" s="10">
        <v>1</v>
      </c>
    </row>
    <row r="84" spans="1:13" ht="15.75" thickBot="1" x14ac:dyDescent="0.3">
      <c r="A84" s="18">
        <v>2018</v>
      </c>
      <c r="B84" s="10">
        <v>2.5000000000000001E-2</v>
      </c>
      <c r="C84" s="8">
        <v>0.05</v>
      </c>
      <c r="D84" s="10">
        <v>0.5</v>
      </c>
      <c r="E84" s="10">
        <v>1</v>
      </c>
    </row>
    <row r="85" spans="1:13" ht="15.75" thickBot="1" x14ac:dyDescent="0.3">
      <c r="A85" s="18">
        <v>2019</v>
      </c>
      <c r="B85" s="73">
        <v>2.5000000000000001E-2</v>
      </c>
      <c r="C85" s="8">
        <v>0.05</v>
      </c>
      <c r="D85" s="10">
        <v>0.5</v>
      </c>
      <c r="E85" s="10">
        <v>1</v>
      </c>
    </row>
    <row r="86" spans="1:13" ht="15.75" thickBot="1" x14ac:dyDescent="0.3">
      <c r="A86" s="36" t="s">
        <v>18</v>
      </c>
      <c r="B86" s="75">
        <f>AVERAGE(B70:B85)</f>
        <v>5.062500000000001E-2</v>
      </c>
      <c r="C86" s="8"/>
      <c r="D86" s="8"/>
      <c r="E86" s="8"/>
    </row>
    <row r="87" spans="1:13" s="62" customFormat="1" x14ac:dyDescent="0.25">
      <c r="A87" s="26"/>
      <c r="B87" s="26"/>
      <c r="C87" s="26"/>
      <c r="D87" s="26"/>
      <c r="E87" s="26"/>
      <c r="G87"/>
      <c r="H87"/>
      <c r="I87"/>
      <c r="J87"/>
      <c r="K87"/>
      <c r="L87"/>
      <c r="M87"/>
    </row>
    <row r="88" spans="1:13" x14ac:dyDescent="0.25">
      <c r="A88" s="62"/>
      <c r="B88" s="62"/>
      <c r="C88" s="62"/>
      <c r="D88" s="62"/>
      <c r="E88" s="62"/>
    </row>
    <row r="89" spans="1:13" ht="15.75" thickBot="1" x14ac:dyDescent="0.3"/>
    <row r="90" spans="1:13" ht="15.75" thickBot="1" x14ac:dyDescent="0.3">
      <c r="A90" s="37" t="s">
        <v>3</v>
      </c>
      <c r="B90" s="14" t="s">
        <v>6</v>
      </c>
      <c r="C90" s="25"/>
      <c r="D90" s="38" t="s">
        <v>17</v>
      </c>
      <c r="E90" s="20"/>
    </row>
    <row r="91" spans="1:13" ht="15.75" thickBot="1" x14ac:dyDescent="0.3">
      <c r="A91" s="32" t="s">
        <v>0</v>
      </c>
      <c r="B91" s="3" t="s">
        <v>1</v>
      </c>
      <c r="C91" s="3" t="s">
        <v>14</v>
      </c>
      <c r="D91" s="3" t="s">
        <v>15</v>
      </c>
      <c r="E91" s="22" t="s">
        <v>16</v>
      </c>
      <c r="G91" s="62"/>
    </row>
    <row r="92" spans="1:13" ht="15.75" thickBot="1" x14ac:dyDescent="0.3">
      <c r="A92" s="17">
        <v>2004</v>
      </c>
      <c r="B92" s="10">
        <v>2.5000000000000001E-2</v>
      </c>
      <c r="C92" s="8">
        <v>0.01</v>
      </c>
      <c r="D92" s="10">
        <v>0.25</v>
      </c>
      <c r="E92" s="10">
        <v>1</v>
      </c>
    </row>
    <row r="93" spans="1:13" ht="15.75" thickBot="1" x14ac:dyDescent="0.3">
      <c r="A93" s="18">
        <v>2005</v>
      </c>
      <c r="B93" s="12">
        <v>8.0000000000000002E-3</v>
      </c>
      <c r="C93" s="8">
        <v>0.01</v>
      </c>
      <c r="D93" s="10">
        <v>0.25</v>
      </c>
      <c r="E93" s="10">
        <v>1</v>
      </c>
    </row>
    <row r="94" spans="1:13" ht="15.75" thickBot="1" x14ac:dyDescent="0.3">
      <c r="A94" s="18">
        <v>2006</v>
      </c>
      <c r="B94" s="8">
        <v>4.4999999999999998E-2</v>
      </c>
      <c r="C94" s="8">
        <v>0.01</v>
      </c>
      <c r="D94" s="10">
        <v>0.25</v>
      </c>
      <c r="E94" s="10">
        <v>1</v>
      </c>
    </row>
    <row r="95" spans="1:13" ht="15.75" thickBot="1" x14ac:dyDescent="0.3">
      <c r="A95" s="18">
        <v>2007</v>
      </c>
      <c r="B95" s="12">
        <v>1.4999999999999999E-2</v>
      </c>
      <c r="C95" s="8">
        <v>0.01</v>
      </c>
      <c r="D95" s="10">
        <v>0.25</v>
      </c>
      <c r="E95" s="10">
        <v>1</v>
      </c>
    </row>
    <row r="96" spans="1:13" ht="15.75" thickBot="1" x14ac:dyDescent="0.3">
      <c r="A96" s="18">
        <v>2008</v>
      </c>
      <c r="B96" s="10">
        <v>2.5000000000000001E-2</v>
      </c>
      <c r="C96" s="8">
        <v>0.01</v>
      </c>
      <c r="D96" s="10">
        <v>0.25</v>
      </c>
      <c r="E96" s="10">
        <v>1</v>
      </c>
    </row>
    <row r="97" spans="1:12" ht="15.75" thickBot="1" x14ac:dyDescent="0.3">
      <c r="A97" s="18">
        <v>2009</v>
      </c>
      <c r="B97" s="13">
        <v>2.5000000000000001E-2</v>
      </c>
      <c r="C97" s="8">
        <v>0.01</v>
      </c>
      <c r="D97" s="10">
        <v>0.25</v>
      </c>
      <c r="E97" s="10">
        <v>1</v>
      </c>
    </row>
    <row r="98" spans="1:12" ht="15.75" thickBot="1" x14ac:dyDescent="0.3">
      <c r="A98" s="18">
        <v>2010</v>
      </c>
      <c r="B98" s="10">
        <v>2.5000000000000001E-2</v>
      </c>
      <c r="C98" s="8">
        <v>0.01</v>
      </c>
      <c r="D98" s="10">
        <v>0.25</v>
      </c>
      <c r="E98" s="10">
        <v>1</v>
      </c>
    </row>
    <row r="99" spans="1:12" ht="15.75" thickBot="1" x14ac:dyDescent="0.3">
      <c r="A99" s="18">
        <v>2011</v>
      </c>
      <c r="B99" s="12">
        <v>4.0000000000000001E-3</v>
      </c>
      <c r="C99" s="8">
        <v>0.01</v>
      </c>
      <c r="D99" s="10">
        <v>0.25</v>
      </c>
      <c r="E99" s="10">
        <v>1</v>
      </c>
    </row>
    <row r="100" spans="1:12" ht="15.75" thickBot="1" x14ac:dyDescent="0.3">
      <c r="A100" s="18">
        <v>2012</v>
      </c>
      <c r="B100" s="8">
        <v>1.1299999999999999E-2</v>
      </c>
      <c r="C100" s="8">
        <v>0.01</v>
      </c>
      <c r="D100" s="10">
        <v>0.25</v>
      </c>
      <c r="E100" s="10">
        <v>1</v>
      </c>
    </row>
    <row r="101" spans="1:12" ht="15.75" thickBot="1" x14ac:dyDescent="0.3">
      <c r="A101" s="18">
        <v>2013</v>
      </c>
      <c r="B101" s="13">
        <v>2.5000000000000001E-2</v>
      </c>
      <c r="C101" s="8">
        <v>0.01</v>
      </c>
      <c r="D101" s="10">
        <v>0.25</v>
      </c>
      <c r="E101" s="10">
        <v>1</v>
      </c>
    </row>
    <row r="102" spans="1:12" ht="15.75" thickBot="1" x14ac:dyDescent="0.3">
      <c r="A102" s="18">
        <v>2014</v>
      </c>
      <c r="B102" s="10">
        <v>2.5000000000000001E-2</v>
      </c>
      <c r="C102" s="8">
        <v>0.01</v>
      </c>
      <c r="D102" s="10">
        <v>0.25</v>
      </c>
      <c r="E102" s="10">
        <v>1</v>
      </c>
      <c r="H102" s="62"/>
      <c r="I102" s="62"/>
      <c r="J102" s="62"/>
      <c r="K102" s="62"/>
      <c r="L102" s="62"/>
    </row>
    <row r="103" spans="1:12" ht="15.75" thickBot="1" x14ac:dyDescent="0.3">
      <c r="A103" s="18">
        <v>2015</v>
      </c>
      <c r="B103" s="12">
        <v>2.7E-2</v>
      </c>
      <c r="C103" s="8">
        <v>0.01</v>
      </c>
      <c r="D103" s="10">
        <v>0.25</v>
      </c>
      <c r="E103" s="10">
        <v>1</v>
      </c>
    </row>
    <row r="104" spans="1:12" ht="15.75" thickBot="1" x14ac:dyDescent="0.3">
      <c r="A104" s="18">
        <v>2016</v>
      </c>
      <c r="B104" s="8">
        <v>4.2999999999999997E-2</v>
      </c>
      <c r="C104" s="8">
        <v>0.01</v>
      </c>
      <c r="D104" s="10">
        <v>0.25</v>
      </c>
      <c r="E104" s="10">
        <v>1</v>
      </c>
    </row>
    <row r="105" spans="1:12" ht="15.75" thickBot="1" x14ac:dyDescent="0.3">
      <c r="A105" s="18">
        <v>2017</v>
      </c>
      <c r="B105" s="13">
        <v>2.5000000000000001E-2</v>
      </c>
      <c r="C105" s="8">
        <v>0.01</v>
      </c>
      <c r="D105" s="10">
        <v>0.25</v>
      </c>
      <c r="E105" s="10">
        <v>1</v>
      </c>
    </row>
    <row r="106" spans="1:12" ht="15.75" thickBot="1" x14ac:dyDescent="0.3">
      <c r="A106" s="18">
        <v>2018</v>
      </c>
      <c r="B106" s="8">
        <v>0</v>
      </c>
      <c r="C106" s="8">
        <v>0.01</v>
      </c>
      <c r="D106" s="10">
        <v>0.25</v>
      </c>
      <c r="E106" s="10">
        <v>1</v>
      </c>
    </row>
    <row r="107" spans="1:12" ht="15.75" thickBot="1" x14ac:dyDescent="0.3">
      <c r="A107" s="18">
        <v>2019</v>
      </c>
      <c r="B107" s="12">
        <v>0</v>
      </c>
      <c r="C107" s="8">
        <v>0.01</v>
      </c>
      <c r="D107" s="10">
        <v>0.25</v>
      </c>
      <c r="E107" s="10">
        <v>1</v>
      </c>
    </row>
    <row r="108" spans="1:12" ht="15.75" thickBot="1" x14ac:dyDescent="0.3">
      <c r="A108" s="36" t="s">
        <v>18</v>
      </c>
      <c r="B108" s="75">
        <f>AVERAGE(B93:B107)</f>
        <v>2.0220000000000002E-2</v>
      </c>
      <c r="C108" s="8"/>
      <c r="D108" s="8"/>
      <c r="E108" s="57"/>
      <c r="F108" s="34"/>
    </row>
    <row r="109" spans="1:12" ht="15.75" thickBot="1" x14ac:dyDescent="0.3"/>
    <row r="110" spans="1:12" ht="15.75" thickBot="1" x14ac:dyDescent="0.3">
      <c r="A110" s="37" t="s">
        <v>3</v>
      </c>
      <c r="B110" s="14" t="s">
        <v>7</v>
      </c>
      <c r="C110" s="25"/>
      <c r="D110" s="38" t="s">
        <v>17</v>
      </c>
      <c r="E110" s="20"/>
    </row>
    <row r="111" spans="1:12" ht="15.75" thickBot="1" x14ac:dyDescent="0.3">
      <c r="A111" s="32" t="s">
        <v>0</v>
      </c>
      <c r="B111" s="3" t="s">
        <v>1</v>
      </c>
      <c r="C111" s="3" t="s">
        <v>14</v>
      </c>
      <c r="D111" s="3" t="s">
        <v>15</v>
      </c>
      <c r="E111" s="22" t="s">
        <v>16</v>
      </c>
    </row>
    <row r="112" spans="1:12" ht="15.75" thickBot="1" x14ac:dyDescent="0.3">
      <c r="A112" s="17">
        <v>2004</v>
      </c>
      <c r="B112" s="10">
        <v>2.5000000000000001E-2</v>
      </c>
      <c r="C112" s="8">
        <v>0.01</v>
      </c>
      <c r="D112" s="10">
        <v>0.25</v>
      </c>
      <c r="E112" s="10">
        <v>1</v>
      </c>
    </row>
    <row r="113" spans="1:6" ht="15.75" thickBot="1" x14ac:dyDescent="0.3">
      <c r="A113" s="18">
        <v>2005</v>
      </c>
      <c r="B113" s="12">
        <v>3.7999999999999999E-2</v>
      </c>
      <c r="C113" s="8">
        <v>0.01</v>
      </c>
      <c r="D113" s="10">
        <v>0.25</v>
      </c>
      <c r="E113" s="10">
        <v>1</v>
      </c>
    </row>
    <row r="114" spans="1:6" ht="15.75" thickBot="1" x14ac:dyDescent="0.3">
      <c r="A114" s="18">
        <v>2006</v>
      </c>
      <c r="B114" s="8">
        <v>8.0000000000000002E-3</v>
      </c>
      <c r="C114" s="8">
        <v>0.01</v>
      </c>
      <c r="D114" s="10">
        <v>0.25</v>
      </c>
      <c r="E114" s="10">
        <v>1</v>
      </c>
    </row>
    <row r="115" spans="1:6" ht="15.75" thickBot="1" x14ac:dyDescent="0.3">
      <c r="A115" s="18">
        <v>2007</v>
      </c>
      <c r="B115" s="12">
        <v>0.06</v>
      </c>
      <c r="C115" s="8">
        <v>0.01</v>
      </c>
      <c r="D115" s="10">
        <v>0.25</v>
      </c>
      <c r="E115" s="10">
        <v>1</v>
      </c>
    </row>
    <row r="116" spans="1:6" ht="15.75" thickBot="1" x14ac:dyDescent="0.3">
      <c r="A116" s="18">
        <v>2008</v>
      </c>
      <c r="B116" s="10">
        <v>2.5000000000000001E-2</v>
      </c>
      <c r="C116" s="8">
        <v>0.01</v>
      </c>
      <c r="D116" s="10">
        <v>0.25</v>
      </c>
      <c r="E116" s="10">
        <v>1</v>
      </c>
    </row>
    <row r="117" spans="1:6" ht="15.75" thickBot="1" x14ac:dyDescent="0.3">
      <c r="A117" s="18">
        <v>2009</v>
      </c>
      <c r="B117" s="13">
        <v>2.5000000000000001E-2</v>
      </c>
      <c r="C117" s="8">
        <v>0.01</v>
      </c>
      <c r="D117" s="10">
        <v>0.25</v>
      </c>
      <c r="E117" s="10">
        <v>1</v>
      </c>
    </row>
    <row r="118" spans="1:6" ht="15.75" thickBot="1" x14ac:dyDescent="0.3">
      <c r="A118" s="18">
        <v>2010</v>
      </c>
      <c r="B118" s="10">
        <v>2.5000000000000001E-2</v>
      </c>
      <c r="C118" s="8">
        <v>0.01</v>
      </c>
      <c r="D118" s="10">
        <v>0.25</v>
      </c>
      <c r="E118" s="10">
        <v>1</v>
      </c>
    </row>
    <row r="119" spans="1:6" ht="15.75" thickBot="1" x14ac:dyDescent="0.3">
      <c r="A119" s="18">
        <v>2011</v>
      </c>
      <c r="B119" s="12">
        <v>8.0000000000000002E-3</v>
      </c>
      <c r="C119" s="8">
        <v>0.01</v>
      </c>
      <c r="D119" s="10">
        <v>0.25</v>
      </c>
      <c r="E119" s="10">
        <v>1</v>
      </c>
    </row>
    <row r="120" spans="1:6" ht="15.75" thickBot="1" x14ac:dyDescent="0.3">
      <c r="A120" s="18">
        <v>2012</v>
      </c>
      <c r="B120" s="8">
        <v>3.0000000000000001E-3</v>
      </c>
      <c r="C120" s="8">
        <v>0.01</v>
      </c>
      <c r="D120" s="10">
        <v>0.25</v>
      </c>
      <c r="E120" s="10">
        <v>1</v>
      </c>
    </row>
    <row r="121" spans="1:6" ht="15.75" thickBot="1" x14ac:dyDescent="0.3">
      <c r="A121" s="18">
        <v>2013</v>
      </c>
      <c r="B121" s="12">
        <v>2.3999999999999998E-3</v>
      </c>
      <c r="C121" s="8">
        <v>0.01</v>
      </c>
      <c r="D121" s="10">
        <v>0.25</v>
      </c>
      <c r="E121" s="10">
        <v>1</v>
      </c>
    </row>
    <row r="122" spans="1:6" ht="15.75" thickBot="1" x14ac:dyDescent="0.3">
      <c r="A122" s="18">
        <v>2014</v>
      </c>
      <c r="B122" s="10">
        <v>1E-3</v>
      </c>
      <c r="C122" s="8">
        <v>0.01</v>
      </c>
      <c r="D122" s="10">
        <v>0.25</v>
      </c>
      <c r="E122" s="10">
        <v>1</v>
      </c>
    </row>
    <row r="123" spans="1:6" ht="15.75" thickBot="1" x14ac:dyDescent="0.3">
      <c r="A123" s="18">
        <v>2015</v>
      </c>
      <c r="B123" s="13">
        <v>1.5E-3</v>
      </c>
      <c r="C123" s="8">
        <v>0.01</v>
      </c>
      <c r="D123" s="10">
        <v>0.25</v>
      </c>
      <c r="E123" s="10">
        <v>1</v>
      </c>
    </row>
    <row r="124" spans="1:6" ht="15.75" thickBot="1" x14ac:dyDescent="0.3">
      <c r="A124" s="18">
        <v>2016</v>
      </c>
      <c r="B124" s="8">
        <v>2E-3</v>
      </c>
      <c r="C124" s="8">
        <v>0.01</v>
      </c>
      <c r="D124" s="10">
        <v>0.25</v>
      </c>
      <c r="E124" s="10">
        <v>1</v>
      </c>
    </row>
    <row r="125" spans="1:6" ht="15.75" thickBot="1" x14ac:dyDescent="0.3">
      <c r="A125" s="18">
        <v>2017</v>
      </c>
      <c r="B125" s="12">
        <v>0</v>
      </c>
      <c r="C125" s="8">
        <v>0.01</v>
      </c>
      <c r="D125" s="10">
        <v>0.25</v>
      </c>
      <c r="E125" s="10">
        <v>1</v>
      </c>
    </row>
    <row r="126" spans="1:6" ht="15.75" thickBot="1" x14ac:dyDescent="0.3">
      <c r="A126" s="18">
        <v>2018</v>
      </c>
      <c r="B126" s="8">
        <v>0</v>
      </c>
      <c r="C126" s="8">
        <v>0.01</v>
      </c>
      <c r="D126" s="10">
        <v>0.25</v>
      </c>
      <c r="E126" s="10">
        <v>1</v>
      </c>
    </row>
    <row r="127" spans="1:6" ht="15.75" thickBot="1" x14ac:dyDescent="0.3">
      <c r="A127" s="18">
        <v>2019</v>
      </c>
      <c r="B127" s="12">
        <v>0</v>
      </c>
      <c r="C127" s="8">
        <v>0.01</v>
      </c>
      <c r="D127" s="10">
        <v>0.25</v>
      </c>
      <c r="E127" s="10">
        <v>1</v>
      </c>
    </row>
    <row r="128" spans="1:6" ht="15.75" thickBot="1" x14ac:dyDescent="0.3">
      <c r="A128" s="36" t="s">
        <v>18</v>
      </c>
      <c r="B128" s="75">
        <f>AVERAGE(B113:B127)</f>
        <v>1.3260000000000001E-2</v>
      </c>
      <c r="C128" s="8"/>
      <c r="D128" s="8"/>
      <c r="E128" s="57"/>
      <c r="F128" s="34"/>
    </row>
    <row r="129" spans="1:13" ht="15.75" thickBot="1" x14ac:dyDescent="0.3">
      <c r="A129" s="64" t="s">
        <v>24</v>
      </c>
      <c r="B129" s="68" t="s">
        <v>23</v>
      </c>
      <c r="C129" s="65"/>
      <c r="D129" s="66"/>
      <c r="E129" s="66"/>
      <c r="M129" s="62"/>
    </row>
    <row r="130" spans="1:13" s="62" customFormat="1" x14ac:dyDescent="0.25">
      <c r="A130" s="26"/>
      <c r="B130" s="26"/>
      <c r="C130" s="26"/>
      <c r="D130" s="26"/>
      <c r="E130" s="26"/>
      <c r="G130"/>
      <c r="H130"/>
      <c r="I130"/>
      <c r="J130"/>
      <c r="K130"/>
      <c r="L130"/>
      <c r="M130"/>
    </row>
    <row r="131" spans="1:13" x14ac:dyDescent="0.25">
      <c r="A131" s="62"/>
      <c r="B131" s="62"/>
      <c r="C131" s="62"/>
      <c r="D131" s="62"/>
      <c r="E131" s="62"/>
    </row>
    <row r="132" spans="1:13" x14ac:dyDescent="0.25">
      <c r="A132" t="s">
        <v>20</v>
      </c>
    </row>
    <row r="134" spans="1:13" ht="15.75" thickBot="1" x14ac:dyDescent="0.3">
      <c r="G134" s="62"/>
    </row>
    <row r="135" spans="1:13" ht="15.75" thickBot="1" x14ac:dyDescent="0.3">
      <c r="A135" s="37" t="s">
        <v>8</v>
      </c>
      <c r="B135" s="14" t="s">
        <v>4</v>
      </c>
      <c r="C135" s="15"/>
      <c r="D135" s="38" t="s">
        <v>17</v>
      </c>
      <c r="E135" s="20"/>
    </row>
    <row r="136" spans="1:13" ht="15.75" thickBot="1" x14ac:dyDescent="0.3">
      <c r="A136" s="1" t="s">
        <v>0</v>
      </c>
      <c r="B136" s="16" t="s">
        <v>1</v>
      </c>
      <c r="C136" s="16" t="s">
        <v>14</v>
      </c>
      <c r="D136" s="2" t="s">
        <v>15</v>
      </c>
      <c r="E136" s="21" t="s">
        <v>16</v>
      </c>
    </row>
    <row r="137" spans="1:13" ht="15.75" thickBot="1" x14ac:dyDescent="0.3">
      <c r="A137" s="17">
        <v>2004</v>
      </c>
      <c r="B137" s="29">
        <v>0.02</v>
      </c>
      <c r="C137" s="8">
        <v>0.05</v>
      </c>
      <c r="D137" s="10">
        <v>0.5</v>
      </c>
      <c r="E137" s="10">
        <v>1</v>
      </c>
    </row>
    <row r="138" spans="1:13" ht="15.75" thickBot="1" x14ac:dyDescent="0.3">
      <c r="A138" s="18">
        <v>2005</v>
      </c>
      <c r="B138" s="28">
        <v>0.01</v>
      </c>
      <c r="C138" s="8">
        <v>0.05</v>
      </c>
      <c r="D138" s="10">
        <v>0.5</v>
      </c>
      <c r="E138" s="10">
        <v>1</v>
      </c>
    </row>
    <row r="139" spans="1:13" ht="15.75" thickBot="1" x14ac:dyDescent="0.3">
      <c r="A139" s="18">
        <v>2006</v>
      </c>
      <c r="B139" s="29">
        <v>0.01</v>
      </c>
      <c r="C139" s="8">
        <v>0.05</v>
      </c>
      <c r="D139" s="10">
        <v>0.5</v>
      </c>
      <c r="E139" s="10">
        <v>1</v>
      </c>
    </row>
    <row r="140" spans="1:13" ht="15.75" thickBot="1" x14ac:dyDescent="0.3">
      <c r="A140" s="18">
        <v>2007</v>
      </c>
      <c r="B140" s="28">
        <v>0.02</v>
      </c>
      <c r="C140" s="8">
        <v>0.05</v>
      </c>
      <c r="D140" s="10">
        <v>0.5</v>
      </c>
      <c r="E140" s="10">
        <v>1</v>
      </c>
    </row>
    <row r="141" spans="1:13" ht="15.75" thickBot="1" x14ac:dyDescent="0.3">
      <c r="A141" s="18">
        <v>2008</v>
      </c>
      <c r="B141" s="29">
        <v>0.01</v>
      </c>
      <c r="C141" s="8">
        <v>0.05</v>
      </c>
      <c r="D141" s="10">
        <v>0.5</v>
      </c>
      <c r="E141" s="10">
        <v>1</v>
      </c>
    </row>
    <row r="142" spans="1:13" ht="15.75" thickBot="1" x14ac:dyDescent="0.3">
      <c r="A142" s="18">
        <v>2009</v>
      </c>
      <c r="B142" s="28">
        <v>0.01</v>
      </c>
      <c r="C142" s="8">
        <v>0.05</v>
      </c>
      <c r="D142" s="10">
        <v>0.5</v>
      </c>
      <c r="E142" s="10">
        <v>1</v>
      </c>
    </row>
    <row r="143" spans="1:13" ht="15.75" thickBot="1" x14ac:dyDescent="0.3">
      <c r="A143" s="18">
        <v>2010</v>
      </c>
      <c r="B143" s="29">
        <v>0.01</v>
      </c>
      <c r="C143" s="8">
        <v>0.05</v>
      </c>
      <c r="D143" s="10">
        <v>0.5</v>
      </c>
      <c r="E143" s="10">
        <v>1</v>
      </c>
    </row>
    <row r="144" spans="1:13" ht="15.75" thickBot="1" x14ac:dyDescent="0.3">
      <c r="A144" s="18">
        <v>2011</v>
      </c>
      <c r="B144" s="28">
        <v>0.02</v>
      </c>
      <c r="C144" s="8">
        <v>0.05</v>
      </c>
      <c r="D144" s="10">
        <v>0.5</v>
      </c>
      <c r="E144" s="10">
        <v>1</v>
      </c>
    </row>
    <row r="145" spans="1:12" ht="15.75" thickBot="1" x14ac:dyDescent="0.3">
      <c r="A145" s="18">
        <v>2012</v>
      </c>
      <c r="B145" s="29">
        <v>0.04</v>
      </c>
      <c r="C145" s="8">
        <v>0.05</v>
      </c>
      <c r="D145" s="10">
        <v>0.5</v>
      </c>
      <c r="E145" s="10">
        <v>1</v>
      </c>
      <c r="H145" s="62"/>
      <c r="I145" s="62"/>
      <c r="J145" s="62"/>
      <c r="K145" s="62"/>
      <c r="L145" s="62"/>
    </row>
    <row r="146" spans="1:12" ht="15.75" thickBot="1" x14ac:dyDescent="0.3">
      <c r="A146" s="18">
        <v>2013</v>
      </c>
      <c r="B146" s="31">
        <v>3.5000000000000003E-2</v>
      </c>
      <c r="C146" s="8">
        <v>0.05</v>
      </c>
      <c r="D146" s="10">
        <v>0.5</v>
      </c>
      <c r="E146" s="10">
        <v>1</v>
      </c>
    </row>
    <row r="147" spans="1:12" ht="15.75" thickBot="1" x14ac:dyDescent="0.3">
      <c r="A147" s="18">
        <v>2014</v>
      </c>
      <c r="B147" s="30">
        <v>3.5000000000000003E-2</v>
      </c>
      <c r="C147" s="8">
        <v>0.05</v>
      </c>
      <c r="D147" s="10">
        <v>0.5</v>
      </c>
      <c r="E147" s="10">
        <v>1</v>
      </c>
    </row>
    <row r="148" spans="1:12" ht="15.75" thickBot="1" x14ac:dyDescent="0.3">
      <c r="A148" s="18">
        <v>2015</v>
      </c>
      <c r="B148" s="31">
        <v>3.5000000000000003E-2</v>
      </c>
      <c r="C148" s="8">
        <v>0.05</v>
      </c>
      <c r="D148" s="10">
        <v>0.5</v>
      </c>
      <c r="E148" s="10">
        <v>1</v>
      </c>
    </row>
    <row r="149" spans="1:12" ht="15.75" thickBot="1" x14ac:dyDescent="0.3">
      <c r="A149" s="18">
        <v>2016</v>
      </c>
      <c r="B149" s="29">
        <v>0.09</v>
      </c>
      <c r="C149" s="8">
        <v>0.05</v>
      </c>
      <c r="D149" s="10">
        <v>0.5</v>
      </c>
      <c r="E149" s="10">
        <v>1</v>
      </c>
    </row>
    <row r="150" spans="1:12" ht="15.75" thickBot="1" x14ac:dyDescent="0.3">
      <c r="A150" s="18">
        <v>2017</v>
      </c>
      <c r="B150" s="28">
        <v>0.02</v>
      </c>
      <c r="C150" s="8">
        <v>0.05</v>
      </c>
      <c r="D150" s="10">
        <v>0.5</v>
      </c>
      <c r="E150" s="10">
        <v>1</v>
      </c>
    </row>
    <row r="151" spans="1:12" ht="15.75" thickBot="1" x14ac:dyDescent="0.3">
      <c r="A151" s="18">
        <v>2018</v>
      </c>
      <c r="B151" s="29">
        <v>0.19</v>
      </c>
      <c r="C151" s="8">
        <v>0.05</v>
      </c>
      <c r="D151" s="10">
        <v>0.5</v>
      </c>
      <c r="E151" s="10">
        <v>1</v>
      </c>
    </row>
    <row r="152" spans="1:12" ht="15.75" thickBot="1" x14ac:dyDescent="0.3">
      <c r="A152" s="18">
        <v>2019</v>
      </c>
      <c r="B152" s="77">
        <v>3.5000000000000003E-2</v>
      </c>
      <c r="C152" s="8">
        <v>0.05</v>
      </c>
      <c r="D152" s="10">
        <v>0.5</v>
      </c>
      <c r="E152" s="10">
        <v>1</v>
      </c>
    </row>
    <row r="153" spans="1:12" ht="15.75" thickBot="1" x14ac:dyDescent="0.3">
      <c r="A153" s="36" t="s">
        <v>18</v>
      </c>
      <c r="B153" s="75">
        <f>AVERAGE(B137:B152)</f>
        <v>3.6874999999999998E-2</v>
      </c>
      <c r="C153" s="8"/>
      <c r="D153" s="8"/>
      <c r="E153" s="57"/>
      <c r="F153" s="34"/>
    </row>
    <row r="154" spans="1:12" ht="15.75" thickBot="1" x14ac:dyDescent="0.3"/>
    <row r="155" spans="1:12" ht="15.75" thickBot="1" x14ac:dyDescent="0.3">
      <c r="A155" s="37" t="s">
        <v>8</v>
      </c>
      <c r="B155" s="14" t="s">
        <v>5</v>
      </c>
      <c r="C155" s="15"/>
      <c r="D155" s="38" t="s">
        <v>17</v>
      </c>
      <c r="E155" s="20"/>
    </row>
    <row r="156" spans="1:12" ht="15.75" thickBot="1" x14ac:dyDescent="0.3">
      <c r="A156" s="1" t="s">
        <v>0</v>
      </c>
      <c r="B156" s="16" t="s">
        <v>1</v>
      </c>
      <c r="C156" s="16" t="s">
        <v>14</v>
      </c>
      <c r="D156" s="2" t="s">
        <v>15</v>
      </c>
      <c r="E156" s="21" t="s">
        <v>16</v>
      </c>
    </row>
    <row r="157" spans="1:12" ht="15.75" thickBot="1" x14ac:dyDescent="0.3">
      <c r="A157" s="17">
        <v>2004</v>
      </c>
      <c r="B157" s="8">
        <v>0.02</v>
      </c>
      <c r="C157" s="8">
        <v>0.05</v>
      </c>
      <c r="D157" s="10">
        <v>0.5</v>
      </c>
      <c r="E157" s="10">
        <v>1</v>
      </c>
    </row>
    <row r="158" spans="1:12" ht="15.75" thickBot="1" x14ac:dyDescent="0.3">
      <c r="A158" s="18">
        <v>2005</v>
      </c>
      <c r="B158" s="12">
        <v>0.02</v>
      </c>
      <c r="C158" s="8">
        <v>0.05</v>
      </c>
      <c r="D158" s="10">
        <v>0.5</v>
      </c>
      <c r="E158" s="10">
        <v>1</v>
      </c>
    </row>
    <row r="159" spans="1:12" ht="15.75" thickBot="1" x14ac:dyDescent="0.3">
      <c r="A159" s="18">
        <v>2006</v>
      </c>
      <c r="B159" s="10">
        <v>2.5000000000000001E-2</v>
      </c>
      <c r="C159" s="8">
        <v>0.05</v>
      </c>
      <c r="D159" s="10">
        <v>0.5</v>
      </c>
      <c r="E159" s="10">
        <v>1</v>
      </c>
    </row>
    <row r="160" spans="1:12" ht="15.75" thickBot="1" x14ac:dyDescent="0.3">
      <c r="A160" s="18">
        <v>2007</v>
      </c>
      <c r="B160" s="13">
        <v>2.5000000000000001E-2</v>
      </c>
      <c r="C160" s="8">
        <v>0.05</v>
      </c>
      <c r="D160" s="10">
        <v>0.5</v>
      </c>
      <c r="E160" s="10">
        <v>1</v>
      </c>
    </row>
    <row r="161" spans="1:6" ht="15.75" thickBot="1" x14ac:dyDescent="0.3">
      <c r="A161" s="18">
        <v>2008</v>
      </c>
      <c r="B161" s="10">
        <v>2.5000000000000001E-2</v>
      </c>
      <c r="C161" s="8">
        <v>0.05</v>
      </c>
      <c r="D161" s="10">
        <v>0.5</v>
      </c>
      <c r="E161" s="10">
        <v>1</v>
      </c>
    </row>
    <row r="162" spans="1:6" ht="15.75" thickBot="1" x14ac:dyDescent="0.3">
      <c r="A162" s="18">
        <v>2009</v>
      </c>
      <c r="B162" s="12">
        <v>0.02</v>
      </c>
      <c r="C162" s="8">
        <v>0.05</v>
      </c>
      <c r="D162" s="10">
        <v>0.5</v>
      </c>
      <c r="E162" s="10">
        <v>1</v>
      </c>
    </row>
    <row r="163" spans="1:6" ht="15.75" thickBot="1" x14ac:dyDescent="0.3">
      <c r="A163" s="18">
        <v>2010</v>
      </c>
      <c r="B163" s="10">
        <v>2.5000000000000001E-2</v>
      </c>
      <c r="C163" s="8">
        <v>0.05</v>
      </c>
      <c r="D163" s="10">
        <v>0.5</v>
      </c>
      <c r="E163" s="10">
        <v>1</v>
      </c>
    </row>
    <row r="164" spans="1:6" ht="15.75" thickBot="1" x14ac:dyDescent="0.3">
      <c r="A164" s="18">
        <v>2011</v>
      </c>
      <c r="B164" s="12">
        <v>0.28000000000000003</v>
      </c>
      <c r="C164" s="8">
        <v>0.05</v>
      </c>
      <c r="D164" s="10">
        <v>0.5</v>
      </c>
      <c r="E164" s="10">
        <v>1</v>
      </c>
    </row>
    <row r="165" spans="1:6" ht="15.75" thickBot="1" x14ac:dyDescent="0.3">
      <c r="A165" s="18">
        <v>2012</v>
      </c>
      <c r="B165" s="8">
        <v>0.11</v>
      </c>
      <c r="C165" s="8">
        <v>0.05</v>
      </c>
      <c r="D165" s="10">
        <v>0.5</v>
      </c>
      <c r="E165" s="10">
        <v>1</v>
      </c>
    </row>
    <row r="166" spans="1:6" ht="15.75" thickBot="1" x14ac:dyDescent="0.3">
      <c r="A166" s="18">
        <v>2013</v>
      </c>
      <c r="B166" s="13">
        <v>3.5000000000000003E-2</v>
      </c>
      <c r="C166" s="8">
        <v>0.05</v>
      </c>
      <c r="D166" s="10">
        <v>0.5</v>
      </c>
      <c r="E166" s="10">
        <v>1</v>
      </c>
    </row>
    <row r="167" spans="1:6" ht="15.75" thickBot="1" x14ac:dyDescent="0.3">
      <c r="A167" s="18">
        <v>2014</v>
      </c>
      <c r="B167" s="8">
        <v>0.09</v>
      </c>
      <c r="C167" s="8">
        <v>0.05</v>
      </c>
      <c r="D167" s="10">
        <v>0.5</v>
      </c>
      <c r="E167" s="10">
        <v>1</v>
      </c>
    </row>
    <row r="168" spans="1:6" ht="15.75" thickBot="1" x14ac:dyDescent="0.3">
      <c r="A168" s="18">
        <v>2015</v>
      </c>
      <c r="B168" s="13">
        <v>2.5000000000000001E-2</v>
      </c>
      <c r="C168" s="8">
        <v>0.05</v>
      </c>
      <c r="D168" s="10">
        <v>0.5</v>
      </c>
      <c r="E168" s="10">
        <v>1</v>
      </c>
    </row>
    <row r="169" spans="1:6" ht="15.75" thickBot="1" x14ac:dyDescent="0.3">
      <c r="A169" s="18">
        <v>2016</v>
      </c>
      <c r="B169" s="10">
        <v>3.5000000000000003E-2</v>
      </c>
      <c r="C169" s="8">
        <v>0.05</v>
      </c>
      <c r="D169" s="10">
        <v>0.5</v>
      </c>
      <c r="E169" s="10">
        <v>1</v>
      </c>
    </row>
    <row r="170" spans="1:6" ht="15.75" thickBot="1" x14ac:dyDescent="0.3">
      <c r="A170" s="18">
        <v>2017</v>
      </c>
      <c r="B170" s="13">
        <v>2.5000000000000001E-2</v>
      </c>
      <c r="C170" s="8">
        <v>0.05</v>
      </c>
      <c r="D170" s="10">
        <v>0.5</v>
      </c>
      <c r="E170" s="10">
        <v>1</v>
      </c>
    </row>
    <row r="171" spans="1:6" ht="15.75" thickBot="1" x14ac:dyDescent="0.3">
      <c r="A171" s="18">
        <v>2018</v>
      </c>
      <c r="B171" s="10">
        <v>2.5000000000000001E-2</v>
      </c>
      <c r="C171" s="8">
        <v>0.05</v>
      </c>
      <c r="D171" s="10">
        <v>0.5</v>
      </c>
      <c r="E171" s="10">
        <v>1</v>
      </c>
    </row>
    <row r="172" spans="1:6" ht="15.75" thickBot="1" x14ac:dyDescent="0.3">
      <c r="A172" s="18">
        <v>2019</v>
      </c>
      <c r="B172" s="73">
        <v>2.5000000000000001E-2</v>
      </c>
      <c r="C172" s="8">
        <v>0.05</v>
      </c>
      <c r="D172" s="10">
        <v>0.5</v>
      </c>
      <c r="E172" s="10">
        <v>1</v>
      </c>
    </row>
    <row r="173" spans="1:6" ht="15.75" thickBot="1" x14ac:dyDescent="0.3">
      <c r="A173" s="36" t="s">
        <v>18</v>
      </c>
      <c r="B173" s="78">
        <f>AVERAGE(B157:B172)</f>
        <v>5.062500000000001E-2</v>
      </c>
      <c r="C173" s="8"/>
      <c r="D173" s="8"/>
      <c r="E173" s="57"/>
      <c r="F173" s="34"/>
    </row>
    <row r="174" spans="1:6" ht="15.75" thickBot="1" x14ac:dyDescent="0.3"/>
    <row r="175" spans="1:6" ht="15.75" thickBot="1" x14ac:dyDescent="0.3">
      <c r="A175" s="37" t="s">
        <v>8</v>
      </c>
      <c r="B175" s="14" t="s">
        <v>6</v>
      </c>
      <c r="C175" s="59"/>
      <c r="D175" s="38" t="s">
        <v>17</v>
      </c>
      <c r="E175" s="20"/>
    </row>
    <row r="176" spans="1:6" ht="15.75" thickBot="1" x14ac:dyDescent="0.3">
      <c r="A176" s="1" t="s">
        <v>0</v>
      </c>
      <c r="B176" s="16" t="s">
        <v>1</v>
      </c>
      <c r="C176" s="16" t="s">
        <v>14</v>
      </c>
      <c r="D176" s="2" t="s">
        <v>15</v>
      </c>
      <c r="E176" s="21" t="s">
        <v>16</v>
      </c>
    </row>
    <row r="177" spans="1:5" ht="15.75" thickBot="1" x14ac:dyDescent="0.3">
      <c r="A177" s="17">
        <v>2004</v>
      </c>
      <c r="B177" s="10">
        <v>2.5000000000000001E-2</v>
      </c>
      <c r="C177" s="8">
        <v>0.01</v>
      </c>
      <c r="D177" s="10">
        <v>0.25</v>
      </c>
      <c r="E177" s="10">
        <v>1</v>
      </c>
    </row>
    <row r="178" spans="1:5" ht="15.75" thickBot="1" x14ac:dyDescent="0.3">
      <c r="A178" s="18">
        <v>2005</v>
      </c>
      <c r="B178" s="28">
        <v>0.05</v>
      </c>
      <c r="C178" s="8">
        <v>0.01</v>
      </c>
      <c r="D178" s="10">
        <v>0.25</v>
      </c>
      <c r="E178" s="10">
        <v>1</v>
      </c>
    </row>
    <row r="179" spans="1:5" ht="15.75" thickBot="1" x14ac:dyDescent="0.3">
      <c r="A179" s="18">
        <v>2006</v>
      </c>
      <c r="B179" s="29">
        <v>0.08</v>
      </c>
      <c r="C179" s="8">
        <v>0.01</v>
      </c>
      <c r="D179" s="10">
        <v>0.25</v>
      </c>
      <c r="E179" s="10">
        <v>1</v>
      </c>
    </row>
    <row r="180" spans="1:5" ht="15.75" thickBot="1" x14ac:dyDescent="0.3">
      <c r="A180" s="18">
        <v>2007</v>
      </c>
      <c r="B180" s="28">
        <v>0.05</v>
      </c>
      <c r="C180" s="8">
        <v>0.01</v>
      </c>
      <c r="D180" s="10">
        <v>0.25</v>
      </c>
      <c r="E180" s="10">
        <v>1</v>
      </c>
    </row>
    <row r="181" spans="1:5" ht="15.75" thickBot="1" x14ac:dyDescent="0.3">
      <c r="A181" s="18">
        <v>2008</v>
      </c>
      <c r="B181" s="30">
        <v>2.5000000000000001E-2</v>
      </c>
      <c r="C181" s="8">
        <v>0.01</v>
      </c>
      <c r="D181" s="10">
        <v>0.25</v>
      </c>
      <c r="E181" s="10">
        <v>1</v>
      </c>
    </row>
    <row r="182" spans="1:5" ht="15.75" thickBot="1" x14ac:dyDescent="0.3">
      <c r="A182" s="18">
        <v>2009</v>
      </c>
      <c r="B182" s="28">
        <v>0.2</v>
      </c>
      <c r="C182" s="8">
        <v>0.01</v>
      </c>
      <c r="D182" s="10">
        <v>0.25</v>
      </c>
      <c r="E182" s="10">
        <v>1</v>
      </c>
    </row>
    <row r="183" spans="1:5" ht="15.75" thickBot="1" x14ac:dyDescent="0.3">
      <c r="A183" s="18">
        <v>2010</v>
      </c>
      <c r="B183" s="29">
        <v>0.08</v>
      </c>
      <c r="C183" s="8">
        <v>0.01</v>
      </c>
      <c r="D183" s="10">
        <v>0.25</v>
      </c>
      <c r="E183" s="10">
        <v>1</v>
      </c>
    </row>
    <row r="184" spans="1:5" ht="15.75" thickBot="1" x14ac:dyDescent="0.3">
      <c r="A184" s="18">
        <v>2011</v>
      </c>
      <c r="B184" s="28">
        <v>0.1</v>
      </c>
      <c r="C184" s="8">
        <v>0.01</v>
      </c>
      <c r="D184" s="10">
        <v>0.25</v>
      </c>
      <c r="E184" s="10">
        <v>1</v>
      </c>
    </row>
    <row r="185" spans="1:5" ht="15.75" thickBot="1" x14ac:dyDescent="0.3">
      <c r="A185" s="18">
        <v>2012</v>
      </c>
      <c r="B185" s="29">
        <v>0.05</v>
      </c>
      <c r="C185" s="8">
        <v>0.01</v>
      </c>
      <c r="D185" s="10">
        <v>0.25</v>
      </c>
      <c r="E185" s="10">
        <v>1</v>
      </c>
    </row>
    <row r="186" spans="1:5" ht="15.75" thickBot="1" x14ac:dyDescent="0.3">
      <c r="A186" s="18">
        <v>2013</v>
      </c>
      <c r="B186" s="31">
        <v>2.5000000000000001E-2</v>
      </c>
      <c r="C186" s="8">
        <v>0.01</v>
      </c>
      <c r="D186" s="10">
        <v>0.25</v>
      </c>
      <c r="E186" s="10">
        <v>1</v>
      </c>
    </row>
    <row r="187" spans="1:5" ht="15.75" thickBot="1" x14ac:dyDescent="0.3">
      <c r="A187" s="18">
        <v>2014</v>
      </c>
      <c r="B187" s="29">
        <v>0.13</v>
      </c>
      <c r="C187" s="8">
        <v>0.01</v>
      </c>
      <c r="D187" s="10">
        <v>0.25</v>
      </c>
      <c r="E187" s="10">
        <v>1</v>
      </c>
    </row>
    <row r="188" spans="1:5" ht="15.75" thickBot="1" x14ac:dyDescent="0.3">
      <c r="A188" s="18">
        <v>2015</v>
      </c>
      <c r="B188" s="31">
        <v>2.5000000000000001E-2</v>
      </c>
      <c r="C188" s="8">
        <v>0.01</v>
      </c>
      <c r="D188" s="10">
        <v>0.25</v>
      </c>
      <c r="E188" s="10">
        <v>1</v>
      </c>
    </row>
    <row r="189" spans="1:5" ht="15.75" thickBot="1" x14ac:dyDescent="0.3">
      <c r="A189" s="18">
        <v>2016</v>
      </c>
      <c r="B189" s="30">
        <v>3.5000000000000003E-2</v>
      </c>
      <c r="C189" s="8">
        <v>0.01</v>
      </c>
      <c r="D189" s="10">
        <v>0.25</v>
      </c>
      <c r="E189" s="10">
        <v>1</v>
      </c>
    </row>
    <row r="190" spans="1:5" ht="15.75" thickBot="1" x14ac:dyDescent="0.3">
      <c r="A190" s="18">
        <v>2017</v>
      </c>
      <c r="B190" s="28">
        <v>0.22</v>
      </c>
      <c r="C190" s="8">
        <v>0.01</v>
      </c>
      <c r="D190" s="10">
        <v>0.25</v>
      </c>
      <c r="E190" s="10">
        <v>1</v>
      </c>
    </row>
    <row r="191" spans="1:5" ht="15.75" thickBot="1" x14ac:dyDescent="0.3">
      <c r="A191" s="18">
        <v>2018</v>
      </c>
      <c r="B191" s="30">
        <v>2.5000000000000001E-2</v>
      </c>
      <c r="C191" s="8">
        <v>0.01</v>
      </c>
      <c r="D191" s="10">
        <v>0.25</v>
      </c>
      <c r="E191" s="10">
        <v>1</v>
      </c>
    </row>
    <row r="192" spans="1:5" ht="15.75" thickBot="1" x14ac:dyDescent="0.3">
      <c r="A192" s="18">
        <v>2019</v>
      </c>
      <c r="B192" s="31">
        <v>0.25</v>
      </c>
      <c r="C192" s="8">
        <v>0.01</v>
      </c>
      <c r="D192" s="10">
        <v>0.25</v>
      </c>
      <c r="E192" s="10">
        <v>1</v>
      </c>
    </row>
    <row r="193" spans="1:6" ht="15.75" thickBot="1" x14ac:dyDescent="0.3">
      <c r="A193" s="36" t="s">
        <v>18</v>
      </c>
      <c r="B193" s="56">
        <v>0.09</v>
      </c>
      <c r="C193" s="8"/>
      <c r="D193" s="8"/>
      <c r="E193" s="57"/>
      <c r="F193" s="34"/>
    </row>
    <row r="194" spans="1:6" ht="15.75" thickBot="1" x14ac:dyDescent="0.3">
      <c r="A194" s="64" t="s">
        <v>24</v>
      </c>
      <c r="B194" s="68" t="s">
        <v>23</v>
      </c>
      <c r="C194" s="65"/>
      <c r="D194" s="66"/>
      <c r="E194" s="66"/>
    </row>
    <row r="195" spans="1:6" ht="15.75" thickBot="1" x14ac:dyDescent="0.3"/>
    <row r="196" spans="1:6" ht="15.75" thickBot="1" x14ac:dyDescent="0.3">
      <c r="A196" s="37" t="s">
        <v>8</v>
      </c>
      <c r="B196" s="14" t="s">
        <v>7</v>
      </c>
      <c r="C196" s="24"/>
      <c r="D196" s="58" t="s">
        <v>17</v>
      </c>
      <c r="E196" s="23"/>
    </row>
    <row r="197" spans="1:6" ht="15.75" thickBot="1" x14ac:dyDescent="0.3">
      <c r="A197" s="1" t="s">
        <v>0</v>
      </c>
      <c r="B197" s="16" t="s">
        <v>2</v>
      </c>
      <c r="C197" s="3" t="s">
        <v>14</v>
      </c>
      <c r="D197" s="3" t="s">
        <v>15</v>
      </c>
      <c r="E197" s="22" t="s">
        <v>16</v>
      </c>
    </row>
    <row r="198" spans="1:6" ht="15.75" thickBot="1" x14ac:dyDescent="0.3">
      <c r="A198" s="17">
        <v>2004</v>
      </c>
      <c r="B198" s="30">
        <v>2.5000000000000001E-2</v>
      </c>
      <c r="C198" s="8">
        <v>0.01</v>
      </c>
      <c r="D198" s="10">
        <v>0.25</v>
      </c>
      <c r="E198" s="10">
        <v>1</v>
      </c>
    </row>
    <row r="199" spans="1:6" ht="15.75" thickBot="1" x14ac:dyDescent="0.3">
      <c r="A199" s="18">
        <v>2005</v>
      </c>
      <c r="B199" s="31">
        <v>2.5000000000000001E-2</v>
      </c>
      <c r="C199" s="8">
        <v>0.01</v>
      </c>
      <c r="D199" s="10">
        <v>0.25</v>
      </c>
      <c r="E199" s="10">
        <v>1</v>
      </c>
    </row>
    <row r="200" spans="1:6" ht="15.75" thickBot="1" x14ac:dyDescent="0.3">
      <c r="A200" s="18">
        <v>2006</v>
      </c>
      <c r="B200" s="30">
        <v>2.5000000000000001E-2</v>
      </c>
      <c r="C200" s="8">
        <v>0.01</v>
      </c>
      <c r="D200" s="10">
        <v>0.25</v>
      </c>
      <c r="E200" s="10">
        <v>1</v>
      </c>
    </row>
    <row r="201" spans="1:6" ht="15.75" thickBot="1" x14ac:dyDescent="0.3">
      <c r="A201" s="18">
        <v>2007</v>
      </c>
      <c r="B201" s="31">
        <v>2.5000000000000001E-2</v>
      </c>
      <c r="C201" s="8">
        <v>0.01</v>
      </c>
      <c r="D201" s="10">
        <v>0.25</v>
      </c>
      <c r="E201" s="10">
        <v>1</v>
      </c>
    </row>
    <row r="202" spans="1:6" ht="15.75" thickBot="1" x14ac:dyDescent="0.3">
      <c r="A202" s="18">
        <v>2008</v>
      </c>
      <c r="B202" s="30">
        <v>2.5000000000000001E-2</v>
      </c>
      <c r="C202" s="8">
        <v>0.01</v>
      </c>
      <c r="D202" s="10">
        <v>0.25</v>
      </c>
      <c r="E202" s="10">
        <v>1</v>
      </c>
    </row>
    <row r="203" spans="1:6" ht="15.75" thickBot="1" x14ac:dyDescent="0.3">
      <c r="A203" s="18">
        <v>2009</v>
      </c>
      <c r="B203" s="31">
        <v>2.5000000000000001E-2</v>
      </c>
      <c r="C203" s="8">
        <v>0.01</v>
      </c>
      <c r="D203" s="10">
        <v>0.25</v>
      </c>
      <c r="E203" s="10">
        <v>1</v>
      </c>
    </row>
    <row r="204" spans="1:6" ht="15.75" thickBot="1" x14ac:dyDescent="0.3">
      <c r="A204" s="18">
        <v>2010</v>
      </c>
      <c r="B204" s="30">
        <v>2.5000000000000001E-2</v>
      </c>
      <c r="C204" s="8">
        <v>0.01</v>
      </c>
      <c r="D204" s="10">
        <v>0.25</v>
      </c>
      <c r="E204" s="10">
        <v>1</v>
      </c>
    </row>
    <row r="205" spans="1:6" ht="15.75" thickBot="1" x14ac:dyDescent="0.3">
      <c r="A205" s="18">
        <v>2011</v>
      </c>
      <c r="B205" s="31">
        <v>2.5000000000000001E-2</v>
      </c>
      <c r="C205" s="8">
        <v>0.01</v>
      </c>
      <c r="D205" s="10">
        <v>0.25</v>
      </c>
      <c r="E205" s="10">
        <v>1</v>
      </c>
    </row>
    <row r="206" spans="1:6" ht="15.75" thickBot="1" x14ac:dyDescent="0.3">
      <c r="A206" s="18">
        <v>2012</v>
      </c>
      <c r="B206" s="29">
        <v>3.0000000000000001E-3</v>
      </c>
      <c r="C206" s="8">
        <v>0.01</v>
      </c>
      <c r="D206" s="10">
        <v>0.25</v>
      </c>
      <c r="E206" s="10">
        <v>1</v>
      </c>
    </row>
    <row r="207" spans="1:6" ht="15.75" thickBot="1" x14ac:dyDescent="0.3">
      <c r="A207" s="18">
        <v>2013</v>
      </c>
      <c r="B207" s="28">
        <v>7.3000000000000001E-3</v>
      </c>
      <c r="C207" s="8">
        <v>0.01</v>
      </c>
      <c r="D207" s="10">
        <v>0.25</v>
      </c>
      <c r="E207" s="10">
        <v>1</v>
      </c>
    </row>
    <row r="208" spans="1:6" ht="15.75" thickBot="1" x14ac:dyDescent="0.3">
      <c r="A208" s="18">
        <v>2014</v>
      </c>
      <c r="B208" s="29">
        <v>7.0000000000000001E-3</v>
      </c>
      <c r="C208" s="8">
        <v>0.01</v>
      </c>
      <c r="D208" s="10">
        <v>0.25</v>
      </c>
      <c r="E208" s="10">
        <v>1</v>
      </c>
    </row>
    <row r="209" spans="1:6" ht="15.75" thickBot="1" x14ac:dyDescent="0.3">
      <c r="A209" s="18">
        <v>2015</v>
      </c>
      <c r="B209" s="28">
        <v>5.0000000000000001E-3</v>
      </c>
      <c r="C209" s="8">
        <v>0.01</v>
      </c>
      <c r="D209" s="10">
        <v>0.25</v>
      </c>
      <c r="E209" s="10">
        <v>1</v>
      </c>
    </row>
    <row r="210" spans="1:6" ht="15.75" thickBot="1" x14ac:dyDescent="0.3">
      <c r="A210" s="18">
        <v>2016</v>
      </c>
      <c r="B210" s="29">
        <v>2E-3</v>
      </c>
      <c r="C210" s="8">
        <v>0.01</v>
      </c>
      <c r="D210" s="10">
        <v>0.25</v>
      </c>
      <c r="E210" s="10">
        <v>1</v>
      </c>
    </row>
    <row r="211" spans="1:6" ht="15.75" thickBot="1" x14ac:dyDescent="0.3">
      <c r="A211" s="18">
        <v>2017</v>
      </c>
      <c r="B211" s="28">
        <v>0</v>
      </c>
      <c r="C211" s="8">
        <v>0.01</v>
      </c>
      <c r="D211" s="10">
        <v>0.25</v>
      </c>
      <c r="E211" s="10">
        <v>1</v>
      </c>
    </row>
    <row r="212" spans="1:6" ht="15.75" thickBot="1" x14ac:dyDescent="0.3">
      <c r="A212" s="18">
        <v>2018</v>
      </c>
      <c r="B212" s="29">
        <v>0</v>
      </c>
      <c r="C212" s="8">
        <v>0.01</v>
      </c>
      <c r="D212" s="10">
        <v>0.25</v>
      </c>
      <c r="E212" s="10">
        <v>1</v>
      </c>
    </row>
    <row r="213" spans="1:6" ht="15.75" thickBot="1" x14ac:dyDescent="0.3">
      <c r="A213" s="18">
        <v>2019</v>
      </c>
      <c r="B213" s="28">
        <v>2E-3</v>
      </c>
      <c r="C213" s="8">
        <v>0.01</v>
      </c>
      <c r="D213" s="10">
        <v>0.25</v>
      </c>
      <c r="E213" s="10">
        <v>1</v>
      </c>
    </row>
    <row r="214" spans="1:6" ht="15.75" thickBot="1" x14ac:dyDescent="0.3">
      <c r="A214" s="36" t="s">
        <v>18</v>
      </c>
      <c r="B214" s="75">
        <f>AVERAGE(B198:B213)</f>
        <v>1.414375E-2</v>
      </c>
      <c r="C214" s="8"/>
      <c r="D214" s="8"/>
      <c r="E214" s="57"/>
      <c r="F214" s="34"/>
    </row>
  </sheetData>
  <phoneticPr fontId="3" type="noConversion"/>
  <pageMargins left="0.7" right="0.7" top="0.78740157499999996" bottom="0.78740157499999996" header="0.3" footer="0.3"/>
  <pageSetup paperSize="9" orientation="portrait" r:id="rId1"/>
  <tableParts count="4">
    <tablePart r:id="rId2"/>
    <tablePart r:id="rId3"/>
    <tablePart r:id="rId4"/>
    <tablePart r:id="rId5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A93F6-899D-4A90-B8FD-8B0076432A46}">
  <dimension ref="B2:AI123"/>
  <sheetViews>
    <sheetView topLeftCell="M4" workbookViewId="0">
      <selection activeCell="AJ43" sqref="AJ43"/>
    </sheetView>
  </sheetViews>
  <sheetFormatPr defaultRowHeight="15" x14ac:dyDescent="0.25"/>
  <sheetData>
    <row r="2" spans="2:35" ht="15.75" thickBot="1" x14ac:dyDescent="0.3"/>
    <row r="3" spans="2:35" ht="15.75" thickBot="1" x14ac:dyDescent="0.3">
      <c r="B3" s="86" t="s">
        <v>31</v>
      </c>
      <c r="C3" s="37"/>
      <c r="D3" s="44"/>
      <c r="E3" s="44"/>
      <c r="F3" s="37"/>
      <c r="G3" s="44"/>
      <c r="H3" s="44"/>
      <c r="I3" s="37"/>
      <c r="J3" s="44"/>
      <c r="K3" s="44"/>
      <c r="L3" s="37"/>
      <c r="M3" s="44"/>
      <c r="N3" s="44"/>
      <c r="O3" s="37"/>
      <c r="P3" s="44"/>
      <c r="Q3" s="44"/>
      <c r="R3" s="37"/>
      <c r="S3" s="44"/>
      <c r="T3" s="44"/>
      <c r="U3" s="37"/>
      <c r="V3" s="44"/>
      <c r="W3" s="44"/>
      <c r="X3" s="37"/>
      <c r="Y3" s="44"/>
      <c r="Z3" s="44"/>
      <c r="AA3" s="37"/>
      <c r="AB3" s="44"/>
      <c r="AC3" s="44"/>
      <c r="AD3" s="37"/>
      <c r="AE3" s="44"/>
      <c r="AF3" s="44"/>
      <c r="AG3" s="44"/>
      <c r="AH3" s="44"/>
      <c r="AI3" s="44"/>
    </row>
    <row r="4" spans="2:35" ht="15.75" thickBot="1" x14ac:dyDescent="0.3">
      <c r="B4" s="87" t="s">
        <v>30</v>
      </c>
      <c r="C4" s="17">
        <v>2004</v>
      </c>
      <c r="D4" s="18"/>
      <c r="E4" s="18">
        <v>2005</v>
      </c>
      <c r="F4" s="18"/>
      <c r="G4" s="18">
        <v>2006</v>
      </c>
      <c r="H4" s="18"/>
      <c r="I4" s="18">
        <v>2007</v>
      </c>
      <c r="J4" s="18"/>
      <c r="K4" s="18">
        <v>2008</v>
      </c>
      <c r="L4" s="18"/>
      <c r="M4" s="18">
        <v>2009</v>
      </c>
      <c r="N4" s="18"/>
      <c r="O4" s="18">
        <v>2010</v>
      </c>
      <c r="P4" s="18"/>
      <c r="Q4" s="18">
        <v>2011</v>
      </c>
      <c r="R4" s="18"/>
      <c r="S4" s="18">
        <v>2012</v>
      </c>
      <c r="T4" s="18"/>
      <c r="U4" s="18">
        <v>2013</v>
      </c>
      <c r="V4" s="18"/>
      <c r="W4" s="18">
        <v>2014</v>
      </c>
      <c r="X4" s="18"/>
      <c r="Y4" s="18">
        <v>2015</v>
      </c>
      <c r="Z4" s="18"/>
      <c r="AA4" s="18">
        <v>2016</v>
      </c>
      <c r="AB4" s="18"/>
      <c r="AC4" s="18">
        <v>2017</v>
      </c>
      <c r="AD4" s="18"/>
      <c r="AE4" s="18">
        <v>2018</v>
      </c>
      <c r="AF4" s="18"/>
      <c r="AG4" s="18">
        <v>2019</v>
      </c>
      <c r="AH4" s="18"/>
      <c r="AI4" s="36" t="s">
        <v>18</v>
      </c>
    </row>
    <row r="5" spans="2:35" ht="15.75" thickBot="1" x14ac:dyDescent="0.3">
      <c r="B5" s="88" t="s">
        <v>21</v>
      </c>
      <c r="C5" s="8">
        <v>0.02</v>
      </c>
      <c r="D5" s="12">
        <v>0.02</v>
      </c>
      <c r="E5" s="13">
        <v>2.5000000000000001E-2</v>
      </c>
      <c r="F5" s="12">
        <v>0.02</v>
      </c>
      <c r="G5" s="8">
        <v>0.02</v>
      </c>
      <c r="H5" s="13">
        <v>2.5000000000000001E-2</v>
      </c>
      <c r="I5" s="13">
        <v>2.5000000000000001E-2</v>
      </c>
      <c r="J5" s="13">
        <v>2.5000000000000001E-2</v>
      </c>
      <c r="K5" s="8">
        <v>0.02</v>
      </c>
      <c r="L5" s="13">
        <v>2.5000000000000001E-2</v>
      </c>
      <c r="M5" s="12">
        <v>0.01</v>
      </c>
      <c r="N5" s="12">
        <v>0.02</v>
      </c>
      <c r="O5" s="8">
        <v>0.28000000000000003</v>
      </c>
      <c r="P5" s="13">
        <v>2.5000000000000001E-2</v>
      </c>
      <c r="Q5" s="13">
        <v>3.5000000000000003E-2</v>
      </c>
      <c r="R5" s="12">
        <v>0.28000000000000003</v>
      </c>
      <c r="S5" s="10">
        <v>3.5000000000000003E-2</v>
      </c>
      <c r="T5" s="12">
        <v>0.11</v>
      </c>
      <c r="U5" s="12">
        <v>0.02</v>
      </c>
      <c r="V5" s="13">
        <v>3.5000000000000003E-2</v>
      </c>
      <c r="W5" s="10">
        <v>2.5000000000000001E-2</v>
      </c>
      <c r="X5" s="12">
        <v>0.09</v>
      </c>
      <c r="Y5" s="13">
        <v>3.5000000000000003E-2</v>
      </c>
      <c r="Z5" s="13">
        <v>2.5000000000000001E-2</v>
      </c>
      <c r="AA5" s="8">
        <v>0.02</v>
      </c>
      <c r="AB5" s="13">
        <v>3.5000000000000003E-2</v>
      </c>
      <c r="AC5" s="12">
        <v>0.06</v>
      </c>
      <c r="AD5" s="13">
        <v>2.5000000000000001E-2</v>
      </c>
      <c r="AE5" s="10">
        <v>2.5000000000000001E-2</v>
      </c>
      <c r="AF5" s="13">
        <v>2.5000000000000001E-2</v>
      </c>
      <c r="AG5" s="73">
        <v>2.5000000000000001E-2</v>
      </c>
      <c r="AH5" s="73">
        <v>2.5000000000000001E-2</v>
      </c>
      <c r="AI5" s="92">
        <f>AVERAGE(C5:AH5)</f>
        <v>4.6562499999999986E-2</v>
      </c>
    </row>
    <row r="6" spans="2:35" ht="15.75" thickBot="1" x14ac:dyDescent="0.3">
      <c r="B6" s="90" t="s">
        <v>33</v>
      </c>
      <c r="C6" s="8">
        <v>0.05</v>
      </c>
      <c r="D6" s="8">
        <v>0.05</v>
      </c>
      <c r="E6" s="8">
        <v>0.05</v>
      </c>
      <c r="F6" s="8">
        <v>0.05</v>
      </c>
      <c r="G6" s="8">
        <v>0.05</v>
      </c>
      <c r="H6" s="8">
        <v>0.05</v>
      </c>
      <c r="I6" s="8">
        <v>0.05</v>
      </c>
      <c r="J6" s="8">
        <v>0.05</v>
      </c>
      <c r="K6" s="8">
        <v>0.05</v>
      </c>
      <c r="L6" s="8">
        <v>0.05</v>
      </c>
      <c r="M6" s="8">
        <v>0.05</v>
      </c>
      <c r="N6" s="8">
        <v>0.05</v>
      </c>
      <c r="O6" s="8">
        <v>0.05</v>
      </c>
      <c r="P6" s="8">
        <v>0.05</v>
      </c>
      <c r="Q6" s="8">
        <v>0.05</v>
      </c>
      <c r="R6" s="8">
        <v>0.05</v>
      </c>
      <c r="S6" s="8">
        <v>0.05</v>
      </c>
      <c r="T6" s="8">
        <v>0.05</v>
      </c>
      <c r="U6" s="8">
        <v>0.05</v>
      </c>
      <c r="V6" s="8">
        <v>0.05</v>
      </c>
      <c r="W6" s="8">
        <v>0.05</v>
      </c>
      <c r="X6" s="8">
        <v>0.05</v>
      </c>
      <c r="Y6" s="8">
        <v>0.05</v>
      </c>
      <c r="Z6" s="8">
        <v>0.05</v>
      </c>
      <c r="AA6" s="8">
        <v>0.05</v>
      </c>
      <c r="AB6" s="8">
        <v>0.05</v>
      </c>
      <c r="AC6" s="8">
        <v>0.05</v>
      </c>
      <c r="AD6" s="8">
        <v>0.05</v>
      </c>
      <c r="AE6" s="8">
        <v>0.05</v>
      </c>
      <c r="AF6" s="8">
        <v>0.05</v>
      </c>
      <c r="AG6" s="8">
        <v>0.05</v>
      </c>
      <c r="AH6" s="8">
        <v>0.05</v>
      </c>
      <c r="AI6" s="56"/>
    </row>
    <row r="7" spans="2:35" ht="15.75" thickBot="1" x14ac:dyDescent="0.3">
      <c r="B7" s="91" t="s">
        <v>34</v>
      </c>
      <c r="C7" s="10">
        <v>0.5</v>
      </c>
      <c r="D7" s="10">
        <v>0.5</v>
      </c>
      <c r="E7" s="10">
        <v>0.5</v>
      </c>
      <c r="F7" s="10">
        <v>0.5</v>
      </c>
      <c r="G7" s="10">
        <v>0.5</v>
      </c>
      <c r="H7" s="10">
        <v>0.5</v>
      </c>
      <c r="I7" s="10">
        <v>0.5</v>
      </c>
      <c r="J7" s="10">
        <v>0.5</v>
      </c>
      <c r="K7" s="10">
        <v>0.5</v>
      </c>
      <c r="L7" s="10">
        <v>0.5</v>
      </c>
      <c r="M7" s="10">
        <v>0.5</v>
      </c>
      <c r="N7" s="10">
        <v>0.5</v>
      </c>
      <c r="O7" s="10">
        <v>0.5</v>
      </c>
      <c r="P7" s="10">
        <v>0.5</v>
      </c>
      <c r="Q7" s="10">
        <v>0.5</v>
      </c>
      <c r="R7" s="10">
        <v>0.5</v>
      </c>
      <c r="S7" s="10">
        <v>0.5</v>
      </c>
      <c r="T7" s="10">
        <v>0.5</v>
      </c>
      <c r="U7" s="10">
        <v>0.5</v>
      </c>
      <c r="V7" s="10">
        <v>0.5</v>
      </c>
      <c r="W7" s="10">
        <v>0.5</v>
      </c>
      <c r="X7" s="10">
        <v>0.5</v>
      </c>
      <c r="Y7" s="10">
        <v>0.5</v>
      </c>
      <c r="Z7" s="10">
        <v>0.5</v>
      </c>
      <c r="AA7" s="10">
        <v>0.5</v>
      </c>
      <c r="AB7" s="10">
        <v>0.5</v>
      </c>
      <c r="AC7" s="10">
        <v>0.5</v>
      </c>
      <c r="AD7" s="10">
        <v>0.5</v>
      </c>
      <c r="AE7" s="10">
        <v>0.5</v>
      </c>
      <c r="AF7" s="10">
        <v>0.5</v>
      </c>
      <c r="AG7" s="10">
        <v>0.5</v>
      </c>
      <c r="AH7" s="10">
        <v>0.5</v>
      </c>
      <c r="AI7" s="56"/>
    </row>
    <row r="40" spans="2:35" ht="15.75" thickBot="1" x14ac:dyDescent="0.3"/>
    <row r="41" spans="2:35" ht="15.75" thickBot="1" x14ac:dyDescent="0.3">
      <c r="B41" s="86" t="s">
        <v>31</v>
      </c>
      <c r="C41" s="37"/>
      <c r="D41" s="44"/>
      <c r="E41" s="44"/>
      <c r="F41" s="37"/>
      <c r="G41" s="44"/>
      <c r="H41" s="44"/>
      <c r="I41" s="37"/>
      <c r="J41" s="44"/>
      <c r="K41" s="44"/>
      <c r="L41" s="37"/>
      <c r="M41" s="44"/>
      <c r="N41" s="44"/>
      <c r="O41" s="37"/>
      <c r="P41" s="44"/>
      <c r="Q41" s="44"/>
      <c r="R41" s="37"/>
      <c r="S41" s="44"/>
      <c r="T41" s="44"/>
      <c r="U41" s="37"/>
      <c r="V41" s="44"/>
      <c r="W41" s="44"/>
      <c r="X41" s="37"/>
      <c r="Y41" s="44"/>
      <c r="Z41" s="44"/>
      <c r="AA41" s="37"/>
      <c r="AB41" s="44"/>
      <c r="AC41" s="44"/>
      <c r="AD41" s="37"/>
      <c r="AE41" s="44"/>
      <c r="AF41" s="44"/>
      <c r="AG41" s="44"/>
      <c r="AH41" s="44"/>
      <c r="AI41" s="44"/>
    </row>
    <row r="42" spans="2:35" ht="15.75" thickBot="1" x14ac:dyDescent="0.3">
      <c r="B42" s="87" t="s">
        <v>30</v>
      </c>
      <c r="C42" s="17">
        <v>2004</v>
      </c>
      <c r="D42" s="18"/>
      <c r="E42" s="18">
        <v>2005</v>
      </c>
      <c r="F42" s="18"/>
      <c r="G42" s="18">
        <v>2006</v>
      </c>
      <c r="H42" s="18"/>
      <c r="I42" s="18">
        <v>2007</v>
      </c>
      <c r="J42" s="18"/>
      <c r="K42" s="18">
        <v>2008</v>
      </c>
      <c r="L42" s="18"/>
      <c r="M42" s="18">
        <v>2009</v>
      </c>
      <c r="N42" s="18"/>
      <c r="O42" s="18">
        <v>2010</v>
      </c>
      <c r="P42" s="18"/>
      <c r="Q42" s="18">
        <v>2011</v>
      </c>
      <c r="R42" s="18"/>
      <c r="S42" s="18">
        <v>2012</v>
      </c>
      <c r="T42" s="18"/>
      <c r="U42" s="18">
        <v>2013</v>
      </c>
      <c r="V42" s="18"/>
      <c r="W42" s="18">
        <v>2014</v>
      </c>
      <c r="X42" s="18"/>
      <c r="Y42" s="18">
        <v>2015</v>
      </c>
      <c r="Z42" s="18"/>
      <c r="AA42" s="18">
        <v>2016</v>
      </c>
      <c r="AB42" s="18"/>
      <c r="AC42" s="18">
        <v>2017</v>
      </c>
      <c r="AD42" s="18"/>
      <c r="AE42" s="18">
        <v>2018</v>
      </c>
      <c r="AF42" s="18"/>
      <c r="AG42" s="18">
        <v>2019</v>
      </c>
      <c r="AH42" s="18"/>
      <c r="AI42" s="36" t="s">
        <v>18</v>
      </c>
    </row>
    <row r="43" spans="2:35" ht="15.75" thickBot="1" x14ac:dyDescent="0.3">
      <c r="B43" s="89" t="s">
        <v>29</v>
      </c>
      <c r="C43" s="10">
        <v>2.5000000000000001E-2</v>
      </c>
      <c r="D43" s="13">
        <v>2.5000000000000001E-2</v>
      </c>
      <c r="E43" s="12">
        <v>8.0000000000000002E-3</v>
      </c>
      <c r="F43" s="12">
        <v>3.7999999999999999E-2</v>
      </c>
      <c r="G43" s="8">
        <v>4.4999999999999998E-2</v>
      </c>
      <c r="H43" s="12">
        <v>8.0000000000000002E-3</v>
      </c>
      <c r="I43" s="12">
        <v>1.4999999999999999E-2</v>
      </c>
      <c r="J43" s="12">
        <v>0.06</v>
      </c>
      <c r="K43" s="10">
        <v>2.5000000000000001E-2</v>
      </c>
      <c r="L43" s="13">
        <v>2.5000000000000001E-2</v>
      </c>
      <c r="M43" s="13">
        <v>2.5000000000000001E-2</v>
      </c>
      <c r="N43" s="13">
        <v>2.5000000000000001E-2</v>
      </c>
      <c r="O43" s="10">
        <v>2.5000000000000001E-2</v>
      </c>
      <c r="P43" s="13">
        <v>2.5000000000000001E-2</v>
      </c>
      <c r="Q43" s="12">
        <v>4.0000000000000001E-3</v>
      </c>
      <c r="R43" s="12">
        <v>8.0000000000000002E-3</v>
      </c>
      <c r="S43" s="8">
        <v>1.1299999999999999E-2</v>
      </c>
      <c r="T43" s="12">
        <v>3.0000000000000001E-3</v>
      </c>
      <c r="U43" s="13">
        <v>2.5000000000000001E-2</v>
      </c>
      <c r="V43" s="12">
        <v>2.3999999999999998E-3</v>
      </c>
      <c r="W43" s="10">
        <v>2.5000000000000001E-2</v>
      </c>
      <c r="X43" s="13">
        <v>1E-3</v>
      </c>
      <c r="Y43" s="12">
        <v>2.7E-2</v>
      </c>
      <c r="Z43" s="13">
        <v>1.5E-3</v>
      </c>
      <c r="AA43" s="8">
        <v>4.2999999999999997E-2</v>
      </c>
      <c r="AB43" s="12">
        <v>2E-3</v>
      </c>
      <c r="AC43" s="13">
        <v>2.5000000000000001E-2</v>
      </c>
      <c r="AD43" s="12">
        <v>0</v>
      </c>
      <c r="AE43" s="8">
        <v>0</v>
      </c>
      <c r="AF43" s="12">
        <v>0</v>
      </c>
      <c r="AG43" s="12">
        <v>0</v>
      </c>
      <c r="AH43" s="12">
        <v>0</v>
      </c>
      <c r="AI43" s="92">
        <f>AVERAGE(C43:AH43)</f>
        <v>1.7256250000000008E-2</v>
      </c>
    </row>
    <row r="44" spans="2:35" ht="15.75" thickBot="1" x14ac:dyDescent="0.3">
      <c r="B44" s="90" t="s">
        <v>33</v>
      </c>
      <c r="C44" s="8">
        <v>0.01</v>
      </c>
      <c r="D44" s="8">
        <v>0.01</v>
      </c>
      <c r="E44" s="8">
        <v>0.01</v>
      </c>
      <c r="F44" s="8">
        <v>0.01</v>
      </c>
      <c r="G44" s="8">
        <v>0.01</v>
      </c>
      <c r="H44" s="8">
        <v>0.01</v>
      </c>
      <c r="I44" s="8">
        <v>0.01</v>
      </c>
      <c r="J44" s="8">
        <v>0.01</v>
      </c>
      <c r="K44" s="8">
        <v>0.01</v>
      </c>
      <c r="L44" s="8">
        <v>0.01</v>
      </c>
      <c r="M44" s="8">
        <v>0.01</v>
      </c>
      <c r="N44" s="8">
        <v>0.01</v>
      </c>
      <c r="O44" s="8">
        <v>0.01</v>
      </c>
      <c r="P44" s="8">
        <v>0.01</v>
      </c>
      <c r="Q44" s="8">
        <v>0.01</v>
      </c>
      <c r="R44" s="8">
        <v>0.01</v>
      </c>
      <c r="S44" s="8">
        <v>0.01</v>
      </c>
      <c r="T44" s="8">
        <v>0.01</v>
      </c>
      <c r="U44" s="8">
        <v>0.01</v>
      </c>
      <c r="V44" s="8">
        <v>0.01</v>
      </c>
      <c r="W44" s="8">
        <v>0.01</v>
      </c>
      <c r="X44" s="8">
        <v>0.01</v>
      </c>
      <c r="Y44" s="8">
        <v>0.01</v>
      </c>
      <c r="Z44" s="8">
        <v>0.01</v>
      </c>
      <c r="AA44" s="8">
        <v>0.01</v>
      </c>
      <c r="AB44" s="8">
        <v>0.01</v>
      </c>
      <c r="AC44" s="8">
        <v>0.01</v>
      </c>
      <c r="AD44" s="8">
        <v>0.01</v>
      </c>
      <c r="AE44" s="8">
        <v>0.01</v>
      </c>
      <c r="AF44" s="8">
        <v>0.01</v>
      </c>
      <c r="AG44" s="8">
        <v>0.01</v>
      </c>
      <c r="AH44" s="8">
        <v>0.01</v>
      </c>
      <c r="AI44" s="56"/>
    </row>
    <row r="45" spans="2:35" ht="15.75" thickBot="1" x14ac:dyDescent="0.3">
      <c r="B45" s="91" t="s">
        <v>34</v>
      </c>
      <c r="C45" s="10">
        <v>0.25</v>
      </c>
      <c r="D45" s="10">
        <v>0.25</v>
      </c>
      <c r="E45" s="10">
        <v>0.25</v>
      </c>
      <c r="F45" s="10">
        <v>0.25</v>
      </c>
      <c r="G45" s="10">
        <v>0.25</v>
      </c>
      <c r="H45" s="10">
        <v>0.25</v>
      </c>
      <c r="I45" s="10">
        <v>0.25</v>
      </c>
      <c r="J45" s="10">
        <v>0.25</v>
      </c>
      <c r="K45" s="10">
        <v>0.25</v>
      </c>
      <c r="L45" s="10">
        <v>0.25</v>
      </c>
      <c r="M45" s="10">
        <v>0.25</v>
      </c>
      <c r="N45" s="10">
        <v>0.25</v>
      </c>
      <c r="O45" s="10">
        <v>0.25</v>
      </c>
      <c r="P45" s="10">
        <v>0.25</v>
      </c>
      <c r="Q45" s="10">
        <v>0.25</v>
      </c>
      <c r="R45" s="10">
        <v>0.25</v>
      </c>
      <c r="S45" s="10">
        <v>0.25</v>
      </c>
      <c r="T45" s="10">
        <v>0.25</v>
      </c>
      <c r="U45" s="10">
        <v>0.25</v>
      </c>
      <c r="V45" s="10">
        <v>0.25</v>
      </c>
      <c r="W45" s="10">
        <v>0.25</v>
      </c>
      <c r="X45" s="10">
        <v>0.25</v>
      </c>
      <c r="Y45" s="10">
        <v>0.25</v>
      </c>
      <c r="Z45" s="10">
        <v>0.25</v>
      </c>
      <c r="AA45" s="10">
        <v>0.25</v>
      </c>
      <c r="AB45" s="10">
        <v>0.25</v>
      </c>
      <c r="AC45" s="10">
        <v>0.25</v>
      </c>
      <c r="AD45" s="10">
        <v>0.25</v>
      </c>
      <c r="AE45" s="10">
        <v>0.25</v>
      </c>
      <c r="AF45" s="10">
        <v>0.25</v>
      </c>
      <c r="AG45" s="10">
        <v>0.25</v>
      </c>
      <c r="AH45" s="10">
        <v>0.25</v>
      </c>
      <c r="AI45" s="56"/>
    </row>
    <row r="79" spans="2:35" ht="15.75" thickBot="1" x14ac:dyDescent="0.3"/>
    <row r="80" spans="2:35" ht="15.75" thickBot="1" x14ac:dyDescent="0.3">
      <c r="B80" s="86" t="s">
        <v>32</v>
      </c>
      <c r="C80" s="37"/>
      <c r="D80" s="44"/>
      <c r="E80" s="44"/>
      <c r="F80" s="37"/>
      <c r="G80" s="44"/>
      <c r="H80" s="44"/>
      <c r="I80" s="37"/>
      <c r="J80" s="44"/>
      <c r="K80" s="44"/>
      <c r="L80" s="37"/>
      <c r="M80" s="44"/>
      <c r="N80" s="44"/>
      <c r="O80" s="37"/>
      <c r="P80" s="44"/>
      <c r="Q80" s="44"/>
      <c r="R80" s="37"/>
      <c r="S80" s="44"/>
      <c r="T80" s="44"/>
      <c r="U80" s="37"/>
      <c r="V80" s="44"/>
      <c r="W80" s="44"/>
      <c r="X80" s="37"/>
      <c r="Y80" s="44"/>
      <c r="Z80" s="44"/>
      <c r="AA80" s="37"/>
      <c r="AB80" s="44"/>
      <c r="AC80" s="44"/>
      <c r="AD80" s="37"/>
      <c r="AE80" s="44"/>
      <c r="AF80" s="44"/>
      <c r="AG80" s="44"/>
      <c r="AH80" s="44"/>
      <c r="AI80" s="44"/>
    </row>
    <row r="81" spans="2:35" ht="15.75" thickBot="1" x14ac:dyDescent="0.3">
      <c r="B81" s="87" t="s">
        <v>30</v>
      </c>
      <c r="C81" s="17">
        <v>2004</v>
      </c>
      <c r="D81" s="18"/>
      <c r="E81" s="18">
        <v>2005</v>
      </c>
      <c r="F81" s="18"/>
      <c r="G81" s="18">
        <v>2006</v>
      </c>
      <c r="H81" s="18"/>
      <c r="I81" s="18">
        <v>2007</v>
      </c>
      <c r="J81" s="18"/>
      <c r="K81" s="18">
        <v>2008</v>
      </c>
      <c r="L81" s="18"/>
      <c r="M81" s="18">
        <v>2009</v>
      </c>
      <c r="N81" s="18"/>
      <c r="O81" s="18">
        <v>2010</v>
      </c>
      <c r="P81" s="18"/>
      <c r="Q81" s="18">
        <v>2011</v>
      </c>
      <c r="R81" s="18"/>
      <c r="S81" s="18">
        <v>2012</v>
      </c>
      <c r="T81" s="18"/>
      <c r="U81" s="18">
        <v>2013</v>
      </c>
      <c r="V81" s="18"/>
      <c r="W81" s="18">
        <v>2014</v>
      </c>
      <c r="X81" s="18"/>
      <c r="Y81" s="18">
        <v>2015</v>
      </c>
      <c r="Z81" s="18"/>
      <c r="AA81" s="18">
        <v>2016</v>
      </c>
      <c r="AB81" s="18"/>
      <c r="AC81" s="18">
        <v>2017</v>
      </c>
      <c r="AD81" s="18"/>
      <c r="AE81" s="18">
        <v>2018</v>
      </c>
      <c r="AF81" s="18"/>
      <c r="AG81" s="18">
        <v>2019</v>
      </c>
      <c r="AH81" s="18"/>
      <c r="AI81" s="36" t="s">
        <v>18</v>
      </c>
    </row>
    <row r="82" spans="2:35" ht="15.75" thickBot="1" x14ac:dyDescent="0.3">
      <c r="B82" s="88" t="s">
        <v>21</v>
      </c>
      <c r="C82" s="8">
        <v>0.02</v>
      </c>
      <c r="D82" s="12">
        <v>0.02</v>
      </c>
      <c r="E82" s="12">
        <v>0.01</v>
      </c>
      <c r="F82" s="12">
        <v>0.02</v>
      </c>
      <c r="G82" s="8">
        <v>0.01</v>
      </c>
      <c r="H82" s="13">
        <v>2.5000000000000001E-2</v>
      </c>
      <c r="I82" s="12">
        <v>0.02</v>
      </c>
      <c r="J82" s="13">
        <v>2.5000000000000001E-2</v>
      </c>
      <c r="K82" s="8">
        <v>0.01</v>
      </c>
      <c r="L82" s="13">
        <v>2.5000000000000001E-2</v>
      </c>
      <c r="M82" s="12">
        <v>0.01</v>
      </c>
      <c r="N82" s="12">
        <v>0.02</v>
      </c>
      <c r="O82" s="8">
        <v>0.01</v>
      </c>
      <c r="P82" s="13">
        <v>2.5000000000000001E-2</v>
      </c>
      <c r="Q82" s="13">
        <v>0.02</v>
      </c>
      <c r="R82" s="12">
        <v>2.8000000000000001E-2</v>
      </c>
      <c r="S82" s="10">
        <v>0.04</v>
      </c>
      <c r="T82" s="12">
        <v>0.11</v>
      </c>
      <c r="U82" s="12">
        <v>3.5000000000000003E-2</v>
      </c>
      <c r="V82" s="13">
        <v>3.5000000000000003E-2</v>
      </c>
      <c r="W82" s="10">
        <v>3.5000000000000003E-2</v>
      </c>
      <c r="X82" s="12">
        <v>2.5000000000000001E-2</v>
      </c>
      <c r="Y82" s="13">
        <v>3.5000000000000003E-2</v>
      </c>
      <c r="Z82" s="13">
        <v>2.5000000000000001E-2</v>
      </c>
      <c r="AA82" s="8">
        <v>0.09</v>
      </c>
      <c r="AB82" s="13">
        <v>3.5000000000000003E-2</v>
      </c>
      <c r="AC82" s="12">
        <v>0.02</v>
      </c>
      <c r="AD82" s="13">
        <v>2.5000000000000001E-2</v>
      </c>
      <c r="AE82" s="10">
        <v>0.19</v>
      </c>
      <c r="AF82" s="13">
        <v>2.5000000000000001E-2</v>
      </c>
      <c r="AG82" s="73">
        <v>3.5000000000000003E-2</v>
      </c>
      <c r="AH82" s="73">
        <v>2.5000000000000001E-2</v>
      </c>
      <c r="AI82" s="92">
        <f>AVERAGE(C82:AH82)</f>
        <v>3.3843749999999999E-2</v>
      </c>
    </row>
    <row r="83" spans="2:35" ht="15.75" thickBot="1" x14ac:dyDescent="0.3">
      <c r="B83" s="90" t="s">
        <v>33</v>
      </c>
      <c r="C83" s="8">
        <v>0.05</v>
      </c>
      <c r="D83" s="8">
        <v>0.05</v>
      </c>
      <c r="E83" s="8">
        <v>0.05</v>
      </c>
      <c r="F83" s="8">
        <v>0.05</v>
      </c>
      <c r="G83" s="8">
        <v>0.05</v>
      </c>
      <c r="H83" s="8">
        <v>0.05</v>
      </c>
      <c r="I83" s="8">
        <v>0.05</v>
      </c>
      <c r="J83" s="8">
        <v>0.05</v>
      </c>
      <c r="K83" s="8">
        <v>0.05</v>
      </c>
      <c r="L83" s="8">
        <v>0.05</v>
      </c>
      <c r="M83" s="8">
        <v>0.05</v>
      </c>
      <c r="N83" s="8">
        <v>0.05</v>
      </c>
      <c r="O83" s="8">
        <v>0.05</v>
      </c>
      <c r="P83" s="8">
        <v>0.05</v>
      </c>
      <c r="Q83" s="8">
        <v>0.05</v>
      </c>
      <c r="R83" s="8">
        <v>0.05</v>
      </c>
      <c r="S83" s="8">
        <v>0.05</v>
      </c>
      <c r="T83" s="8">
        <v>0.05</v>
      </c>
      <c r="U83" s="8">
        <v>0.05</v>
      </c>
      <c r="V83" s="8">
        <v>0.05</v>
      </c>
      <c r="W83" s="8">
        <v>0.05</v>
      </c>
      <c r="X83" s="8">
        <v>0.05</v>
      </c>
      <c r="Y83" s="8">
        <v>0.05</v>
      </c>
      <c r="Z83" s="8">
        <v>0.05</v>
      </c>
      <c r="AA83" s="8">
        <v>0.05</v>
      </c>
      <c r="AB83" s="8">
        <v>0.05</v>
      </c>
      <c r="AC83" s="8">
        <v>0.05</v>
      </c>
      <c r="AD83" s="8">
        <v>0.05</v>
      </c>
      <c r="AE83" s="8">
        <v>0.05</v>
      </c>
      <c r="AF83" s="8">
        <v>0.05</v>
      </c>
      <c r="AG83" s="8">
        <v>0.05</v>
      </c>
      <c r="AH83" s="8">
        <v>0.05</v>
      </c>
      <c r="AI83" s="56"/>
    </row>
    <row r="84" spans="2:35" ht="15.75" thickBot="1" x14ac:dyDescent="0.3">
      <c r="B84" s="91" t="s">
        <v>34</v>
      </c>
      <c r="C84" s="10">
        <v>0.5</v>
      </c>
      <c r="D84" s="10">
        <v>0.5</v>
      </c>
      <c r="E84" s="10">
        <v>0.5</v>
      </c>
      <c r="F84" s="10">
        <v>0.5</v>
      </c>
      <c r="G84" s="10">
        <v>0.5</v>
      </c>
      <c r="H84" s="10">
        <v>0.5</v>
      </c>
      <c r="I84" s="10">
        <v>0.5</v>
      </c>
      <c r="J84" s="10">
        <v>0.5</v>
      </c>
      <c r="K84" s="10">
        <v>0.5</v>
      </c>
      <c r="L84" s="10">
        <v>0.5</v>
      </c>
      <c r="M84" s="10">
        <v>0.5</v>
      </c>
      <c r="N84" s="10">
        <v>0.5</v>
      </c>
      <c r="O84" s="10">
        <v>0.5</v>
      </c>
      <c r="P84" s="10">
        <v>0.5</v>
      </c>
      <c r="Q84" s="10">
        <v>0.5</v>
      </c>
      <c r="R84" s="10">
        <v>0.5</v>
      </c>
      <c r="S84" s="10">
        <v>0.5</v>
      </c>
      <c r="T84" s="10">
        <v>0.5</v>
      </c>
      <c r="U84" s="10">
        <v>0.5</v>
      </c>
      <c r="V84" s="10">
        <v>0.5</v>
      </c>
      <c r="W84" s="10">
        <v>0.5</v>
      </c>
      <c r="X84" s="10">
        <v>0.5</v>
      </c>
      <c r="Y84" s="10">
        <v>0.5</v>
      </c>
      <c r="Z84" s="10">
        <v>0.5</v>
      </c>
      <c r="AA84" s="10">
        <v>0.5</v>
      </c>
      <c r="AB84" s="10">
        <v>0.5</v>
      </c>
      <c r="AC84" s="10">
        <v>0.5</v>
      </c>
      <c r="AD84" s="10">
        <v>0.5</v>
      </c>
      <c r="AE84" s="10">
        <v>0.5</v>
      </c>
      <c r="AF84" s="10">
        <v>0.5</v>
      </c>
      <c r="AG84" s="10">
        <v>0.5</v>
      </c>
      <c r="AH84" s="10">
        <v>0.5</v>
      </c>
      <c r="AI84" s="56"/>
    </row>
    <row r="118" spans="2:35" ht="15.75" thickBot="1" x14ac:dyDescent="0.3"/>
    <row r="119" spans="2:35" ht="15.75" thickBot="1" x14ac:dyDescent="0.3">
      <c r="B119" s="86" t="s">
        <v>32</v>
      </c>
      <c r="C119" s="37"/>
      <c r="D119" s="44"/>
      <c r="E119" s="44"/>
      <c r="F119" s="37"/>
      <c r="G119" s="44"/>
      <c r="H119" s="44"/>
      <c r="I119" s="37"/>
      <c r="J119" s="44"/>
      <c r="K119" s="44"/>
      <c r="L119" s="37"/>
      <c r="M119" s="44"/>
      <c r="N119" s="44"/>
      <c r="O119" s="37"/>
      <c r="P119" s="44"/>
      <c r="Q119" s="44"/>
      <c r="R119" s="37"/>
      <c r="S119" s="44"/>
      <c r="T119" s="44"/>
      <c r="U119" s="37"/>
      <c r="V119" s="44"/>
      <c r="W119" s="44"/>
      <c r="X119" s="37"/>
      <c r="Y119" s="44"/>
      <c r="Z119" s="44"/>
      <c r="AA119" s="37"/>
      <c r="AB119" s="44"/>
      <c r="AC119" s="44"/>
      <c r="AD119" s="37"/>
      <c r="AE119" s="44"/>
      <c r="AF119" s="44"/>
      <c r="AG119" s="44"/>
      <c r="AH119" s="44"/>
      <c r="AI119" s="44"/>
    </row>
    <row r="120" spans="2:35" ht="15.75" thickBot="1" x14ac:dyDescent="0.3">
      <c r="B120" s="87" t="s">
        <v>30</v>
      </c>
      <c r="C120" s="17">
        <v>2004</v>
      </c>
      <c r="D120" s="18"/>
      <c r="E120" s="18">
        <v>2005</v>
      </c>
      <c r="F120" s="18"/>
      <c r="G120" s="18">
        <v>2006</v>
      </c>
      <c r="H120" s="18"/>
      <c r="I120" s="18">
        <v>2007</v>
      </c>
      <c r="J120" s="18"/>
      <c r="K120" s="18">
        <v>2008</v>
      </c>
      <c r="L120" s="18"/>
      <c r="M120" s="18">
        <v>2009</v>
      </c>
      <c r="N120" s="18"/>
      <c r="O120" s="18">
        <v>2010</v>
      </c>
      <c r="P120" s="18"/>
      <c r="Q120" s="18">
        <v>2011</v>
      </c>
      <c r="R120" s="18"/>
      <c r="S120" s="18">
        <v>2012</v>
      </c>
      <c r="T120" s="18"/>
      <c r="U120" s="18">
        <v>2013</v>
      </c>
      <c r="V120" s="18"/>
      <c r="W120" s="18">
        <v>2014</v>
      </c>
      <c r="X120" s="18"/>
      <c r="Y120" s="18">
        <v>2015</v>
      </c>
      <c r="Z120" s="18"/>
      <c r="AA120" s="18">
        <v>2016</v>
      </c>
      <c r="AB120" s="18"/>
      <c r="AC120" s="18">
        <v>2017</v>
      </c>
      <c r="AD120" s="18"/>
      <c r="AE120" s="18">
        <v>2018</v>
      </c>
      <c r="AF120" s="18"/>
      <c r="AG120" s="18">
        <v>2019</v>
      </c>
      <c r="AH120" s="18"/>
      <c r="AI120" s="36" t="s">
        <v>18</v>
      </c>
    </row>
    <row r="121" spans="2:35" ht="15.75" thickBot="1" x14ac:dyDescent="0.3">
      <c r="B121" s="89" t="s">
        <v>29</v>
      </c>
      <c r="C121" s="10">
        <v>2.5000000000000001E-2</v>
      </c>
      <c r="D121" s="13">
        <v>2.5000000000000001E-2</v>
      </c>
      <c r="E121" s="28">
        <v>0.05</v>
      </c>
      <c r="F121" s="13">
        <v>2.5000000000000001E-2</v>
      </c>
      <c r="G121" s="29">
        <v>0.08</v>
      </c>
      <c r="H121" s="13">
        <v>2.5000000000000001E-2</v>
      </c>
      <c r="I121" s="28">
        <v>0.05</v>
      </c>
      <c r="J121" s="13">
        <v>2.5000000000000001E-2</v>
      </c>
      <c r="K121" s="30">
        <v>2.5000000000000001E-2</v>
      </c>
      <c r="L121" s="13">
        <v>2.5000000000000001E-2</v>
      </c>
      <c r="M121" s="28">
        <v>0.2</v>
      </c>
      <c r="N121" s="13">
        <v>2.5000000000000001E-2</v>
      </c>
      <c r="O121" s="10">
        <v>0.08</v>
      </c>
      <c r="P121" s="13">
        <v>2.5000000000000001E-2</v>
      </c>
      <c r="Q121" s="12">
        <v>0.1</v>
      </c>
      <c r="R121" s="12">
        <v>2.5000000000000001E-2</v>
      </c>
      <c r="S121" s="8">
        <v>0.1</v>
      </c>
      <c r="T121" s="12">
        <v>0.25</v>
      </c>
      <c r="U121" s="13">
        <v>0.03</v>
      </c>
      <c r="V121" s="12">
        <v>0.01</v>
      </c>
      <c r="W121" s="10">
        <v>0.13</v>
      </c>
      <c r="X121" s="13">
        <v>0.01</v>
      </c>
      <c r="Y121" s="12">
        <v>0.03</v>
      </c>
      <c r="Z121" s="13">
        <v>0.01</v>
      </c>
      <c r="AA121" s="8">
        <v>0.04</v>
      </c>
      <c r="AB121" s="12">
        <v>0</v>
      </c>
      <c r="AC121" s="13">
        <v>0.22</v>
      </c>
      <c r="AD121" s="12">
        <v>0</v>
      </c>
      <c r="AE121" s="8">
        <v>0.03</v>
      </c>
      <c r="AF121" s="12">
        <v>0</v>
      </c>
      <c r="AG121" s="12">
        <v>0.25</v>
      </c>
      <c r="AH121" s="12">
        <v>0</v>
      </c>
      <c r="AI121" s="92">
        <f>AVERAGE(C121:AH121)</f>
        <v>6.0000000000000005E-2</v>
      </c>
    </row>
    <row r="122" spans="2:35" ht="15.75" thickBot="1" x14ac:dyDescent="0.3">
      <c r="B122" s="90" t="s">
        <v>33</v>
      </c>
      <c r="C122" s="8">
        <v>0.01</v>
      </c>
      <c r="D122" s="8">
        <v>0.01</v>
      </c>
      <c r="E122" s="8">
        <v>0.01</v>
      </c>
      <c r="F122" s="8">
        <v>0.01</v>
      </c>
      <c r="G122" s="8">
        <v>0.01</v>
      </c>
      <c r="H122" s="8">
        <v>0.01</v>
      </c>
      <c r="I122" s="8">
        <v>0.01</v>
      </c>
      <c r="J122" s="8">
        <v>0.01</v>
      </c>
      <c r="K122" s="8">
        <v>0.01</v>
      </c>
      <c r="L122" s="8">
        <v>0.01</v>
      </c>
      <c r="M122" s="8">
        <v>0.01</v>
      </c>
      <c r="N122" s="8">
        <v>0.01</v>
      </c>
      <c r="O122" s="8">
        <v>0.01</v>
      </c>
      <c r="P122" s="8">
        <v>0.01</v>
      </c>
      <c r="Q122" s="8">
        <v>0.01</v>
      </c>
      <c r="R122" s="8">
        <v>0.01</v>
      </c>
      <c r="S122" s="8">
        <v>0.01</v>
      </c>
      <c r="T122" s="8">
        <v>0.01</v>
      </c>
      <c r="U122" s="8">
        <v>0.01</v>
      </c>
      <c r="V122" s="8">
        <v>0.01</v>
      </c>
      <c r="W122" s="8">
        <v>0.01</v>
      </c>
      <c r="X122" s="8">
        <v>0.01</v>
      </c>
      <c r="Y122" s="8">
        <v>0.01</v>
      </c>
      <c r="Z122" s="8">
        <v>0.01</v>
      </c>
      <c r="AA122" s="8">
        <v>0.01</v>
      </c>
      <c r="AB122" s="8">
        <v>0.01</v>
      </c>
      <c r="AC122" s="8">
        <v>0.01</v>
      </c>
      <c r="AD122" s="8">
        <v>0.01</v>
      </c>
      <c r="AE122" s="8">
        <v>0.01</v>
      </c>
      <c r="AF122" s="8">
        <v>0.01</v>
      </c>
      <c r="AG122" s="8">
        <v>0.01</v>
      </c>
      <c r="AH122" s="8">
        <v>0.01</v>
      </c>
      <c r="AI122" s="56"/>
    </row>
    <row r="123" spans="2:35" ht="15.75" thickBot="1" x14ac:dyDescent="0.3">
      <c r="B123" s="91" t="s">
        <v>34</v>
      </c>
      <c r="C123" s="10">
        <v>0.25</v>
      </c>
      <c r="D123" s="10">
        <v>0.25</v>
      </c>
      <c r="E123" s="10">
        <v>0.25</v>
      </c>
      <c r="F123" s="10">
        <v>0.25</v>
      </c>
      <c r="G123" s="10">
        <v>0.25</v>
      </c>
      <c r="H123" s="10">
        <v>0.25</v>
      </c>
      <c r="I123" s="10">
        <v>0.25</v>
      </c>
      <c r="J123" s="10">
        <v>0.25</v>
      </c>
      <c r="K123" s="10">
        <v>0.25</v>
      </c>
      <c r="L123" s="10">
        <v>0.25</v>
      </c>
      <c r="M123" s="10">
        <v>0.25</v>
      </c>
      <c r="N123" s="10">
        <v>0.25</v>
      </c>
      <c r="O123" s="10">
        <v>0.25</v>
      </c>
      <c r="P123" s="10">
        <v>0.25</v>
      </c>
      <c r="Q123" s="10">
        <v>0.25</v>
      </c>
      <c r="R123" s="10">
        <v>0.25</v>
      </c>
      <c r="S123" s="10">
        <v>0.25</v>
      </c>
      <c r="T123" s="10">
        <v>0.25</v>
      </c>
      <c r="U123" s="10">
        <v>0.25</v>
      </c>
      <c r="V123" s="10">
        <v>0.25</v>
      </c>
      <c r="W123" s="10">
        <v>0.25</v>
      </c>
      <c r="X123" s="10">
        <v>0.25</v>
      </c>
      <c r="Y123" s="10">
        <v>0.25</v>
      </c>
      <c r="Z123" s="10">
        <v>0.25</v>
      </c>
      <c r="AA123" s="10">
        <v>0.25</v>
      </c>
      <c r="AB123" s="10">
        <v>0.25</v>
      </c>
      <c r="AC123" s="10">
        <v>0.25</v>
      </c>
      <c r="AD123" s="10">
        <v>0.25</v>
      </c>
      <c r="AE123" s="10">
        <v>0.25</v>
      </c>
      <c r="AF123" s="10">
        <v>0.25</v>
      </c>
      <c r="AG123" s="10">
        <v>0.25</v>
      </c>
      <c r="AH123" s="10">
        <v>0.25</v>
      </c>
      <c r="AI123" s="56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CBD22-EC69-4C4F-9EC0-0187C89BA888}">
  <dimension ref="C3:AL295"/>
  <sheetViews>
    <sheetView topLeftCell="A223" zoomScaleNormal="100" workbookViewId="0">
      <selection activeCell="G132" sqref="G132"/>
    </sheetView>
  </sheetViews>
  <sheetFormatPr defaultRowHeight="15" x14ac:dyDescent="0.25"/>
  <cols>
    <col min="3" max="3" width="21.140625" customWidth="1"/>
    <col min="4" max="4" width="17.5703125" bestFit="1" customWidth="1"/>
    <col min="5" max="5" width="12.28515625" customWidth="1"/>
    <col min="6" max="6" width="11.85546875" customWidth="1"/>
    <col min="7" max="7" width="10.7109375" customWidth="1"/>
    <col min="8" max="8" width="11.28515625" customWidth="1"/>
    <col min="35" max="35" width="10.28515625" customWidth="1"/>
    <col min="37" max="39" width="10.5703125" customWidth="1"/>
  </cols>
  <sheetData>
    <row r="3" spans="3:36" ht="15.75" thickBot="1" x14ac:dyDescent="0.3"/>
    <row r="4" spans="3:36" ht="15.75" thickBot="1" x14ac:dyDescent="0.3">
      <c r="C4" s="139" t="s">
        <v>31</v>
      </c>
      <c r="D4" s="37"/>
      <c r="E4" s="44"/>
      <c r="F4" s="44"/>
      <c r="G4" s="37"/>
      <c r="H4" s="44"/>
      <c r="I4" s="44"/>
      <c r="J4" s="37"/>
      <c r="K4" s="44"/>
      <c r="L4" s="44"/>
      <c r="M4" s="37"/>
      <c r="N4" s="44"/>
      <c r="O4" s="44"/>
      <c r="P4" s="37"/>
      <c r="Q4" s="44"/>
      <c r="R4" s="44"/>
      <c r="S4" s="37"/>
      <c r="T4" s="44"/>
      <c r="U4" s="44"/>
      <c r="V4" s="37"/>
      <c r="W4" s="44"/>
      <c r="X4" s="44"/>
      <c r="Y4" s="37"/>
      <c r="Z4" s="44"/>
      <c r="AA4" s="44"/>
      <c r="AB4" s="37"/>
      <c r="AC4" s="44"/>
      <c r="AD4" s="44"/>
      <c r="AE4" s="37"/>
      <c r="AF4" s="44"/>
      <c r="AG4" s="44"/>
      <c r="AH4" s="44"/>
      <c r="AI4" s="44"/>
    </row>
    <row r="5" spans="3:36" ht="15.75" thickBot="1" x14ac:dyDescent="0.3">
      <c r="C5" s="105" t="s">
        <v>30</v>
      </c>
      <c r="D5" s="17">
        <v>2004</v>
      </c>
      <c r="E5" s="18"/>
      <c r="F5" s="18">
        <v>2005</v>
      </c>
      <c r="G5" s="18"/>
      <c r="H5" s="18">
        <v>2006</v>
      </c>
      <c r="I5" s="18"/>
      <c r="J5" s="18">
        <v>2007</v>
      </c>
      <c r="K5" s="18"/>
      <c r="L5" s="18">
        <v>2008</v>
      </c>
      <c r="M5" s="18"/>
      <c r="N5" s="18">
        <v>2009</v>
      </c>
      <c r="O5" s="18"/>
      <c r="P5" s="18">
        <v>2010</v>
      </c>
      <c r="Q5" s="18"/>
      <c r="R5" s="18">
        <v>2011</v>
      </c>
      <c r="S5" s="18"/>
      <c r="T5" s="18">
        <v>2012</v>
      </c>
      <c r="U5" s="18"/>
      <c r="V5" s="18">
        <v>2013</v>
      </c>
      <c r="W5" s="18"/>
      <c r="X5" s="18">
        <v>2014</v>
      </c>
      <c r="Y5" s="18"/>
      <c r="Z5" s="18">
        <v>2015</v>
      </c>
      <c r="AA5" s="18"/>
      <c r="AB5" s="18">
        <v>2016</v>
      </c>
      <c r="AC5" s="18"/>
      <c r="AD5" s="18">
        <v>2017</v>
      </c>
      <c r="AE5" s="18"/>
      <c r="AF5" s="18">
        <v>2018</v>
      </c>
      <c r="AG5" s="18"/>
      <c r="AH5" s="18">
        <v>2019</v>
      </c>
      <c r="AI5" s="18"/>
    </row>
    <row r="6" spans="3:36" ht="15.75" thickBot="1" x14ac:dyDescent="0.3">
      <c r="C6" s="171" t="s">
        <v>49</v>
      </c>
      <c r="D6" s="8">
        <v>0.02</v>
      </c>
      <c r="E6" s="12">
        <v>0.02</v>
      </c>
      <c r="F6" s="13">
        <v>2.5000000000000001E-2</v>
      </c>
      <c r="G6" s="12">
        <v>0.02</v>
      </c>
      <c r="H6" s="8">
        <v>0.02</v>
      </c>
      <c r="I6" s="13">
        <v>2.5000000000000001E-2</v>
      </c>
      <c r="J6" s="13">
        <v>2.5000000000000001E-2</v>
      </c>
      <c r="K6" s="13">
        <v>2.5000000000000001E-2</v>
      </c>
      <c r="L6" s="8">
        <v>0.02</v>
      </c>
      <c r="M6" s="13">
        <v>2.5000000000000001E-2</v>
      </c>
      <c r="N6" s="12">
        <v>0.01</v>
      </c>
      <c r="O6" s="12">
        <v>0.02</v>
      </c>
      <c r="P6" s="8">
        <v>0.28000000000000003</v>
      </c>
      <c r="Q6" s="13">
        <v>2.5000000000000001E-2</v>
      </c>
      <c r="R6" s="13">
        <v>3.5000000000000003E-2</v>
      </c>
      <c r="S6" s="12">
        <v>0.28000000000000003</v>
      </c>
      <c r="T6" s="10">
        <v>3.5000000000000003E-2</v>
      </c>
      <c r="U6" s="12">
        <v>0.11</v>
      </c>
      <c r="V6" s="12">
        <v>0.02</v>
      </c>
      <c r="W6" s="13">
        <v>3.5000000000000003E-2</v>
      </c>
      <c r="X6" s="10">
        <v>2.5000000000000001E-2</v>
      </c>
      <c r="Y6" s="12">
        <v>0.09</v>
      </c>
      <c r="Z6" s="13">
        <v>3.5000000000000003E-2</v>
      </c>
      <c r="AA6" s="13">
        <v>2.5000000000000001E-2</v>
      </c>
      <c r="AB6" s="8">
        <v>0.02</v>
      </c>
      <c r="AC6" s="13">
        <v>3.5000000000000003E-2</v>
      </c>
      <c r="AD6" s="12">
        <v>0.06</v>
      </c>
      <c r="AE6" s="13">
        <v>2.5000000000000001E-2</v>
      </c>
      <c r="AF6" s="10">
        <v>2.5000000000000001E-2</v>
      </c>
      <c r="AG6" s="13">
        <v>2.5000000000000001E-2</v>
      </c>
      <c r="AH6" s="73">
        <v>2.5000000000000001E-2</v>
      </c>
      <c r="AI6" s="73">
        <v>2.5000000000000001E-2</v>
      </c>
      <c r="AJ6" s="142">
        <f>MAXA(D6,AI6)</f>
        <v>2.5000000000000001E-2</v>
      </c>
    </row>
    <row r="7" spans="3:36" ht="15.75" thickBot="1" x14ac:dyDescent="0.3">
      <c r="C7" s="107" t="s">
        <v>50</v>
      </c>
      <c r="D7" s="8">
        <v>0.05</v>
      </c>
      <c r="E7" s="8">
        <v>0.05</v>
      </c>
      <c r="F7" s="8">
        <v>0.05</v>
      </c>
      <c r="G7" s="8">
        <v>0.05</v>
      </c>
      <c r="H7" s="8">
        <v>0.05</v>
      </c>
      <c r="I7" s="8">
        <v>0.05</v>
      </c>
      <c r="J7" s="8">
        <v>0.05</v>
      </c>
      <c r="K7" s="8">
        <v>0.05</v>
      </c>
      <c r="L7" s="8">
        <v>0.05</v>
      </c>
      <c r="M7" s="8">
        <v>0.05</v>
      </c>
      <c r="N7" s="8">
        <v>0.05</v>
      </c>
      <c r="O7" s="8">
        <v>0.05</v>
      </c>
      <c r="P7" s="8">
        <v>0.05</v>
      </c>
      <c r="Q7" s="8">
        <v>0.05</v>
      </c>
      <c r="R7" s="8">
        <v>0.05</v>
      </c>
      <c r="S7" s="8">
        <v>0.05</v>
      </c>
      <c r="T7" s="8">
        <v>0.05</v>
      </c>
      <c r="U7" s="8">
        <v>0.05</v>
      </c>
      <c r="V7" s="8">
        <v>0.05</v>
      </c>
      <c r="W7" s="8">
        <v>0.05</v>
      </c>
      <c r="X7" s="8">
        <v>0.05</v>
      </c>
      <c r="Y7" s="8">
        <v>0.05</v>
      </c>
      <c r="Z7" s="8">
        <v>0.05</v>
      </c>
      <c r="AA7" s="8">
        <v>0.05</v>
      </c>
      <c r="AB7" s="8">
        <v>0.05</v>
      </c>
      <c r="AC7" s="8">
        <v>0.05</v>
      </c>
      <c r="AD7" s="8">
        <v>0.05</v>
      </c>
      <c r="AE7" s="8">
        <v>0.05</v>
      </c>
      <c r="AF7" s="8">
        <v>0.05</v>
      </c>
      <c r="AG7" s="8">
        <v>0.05</v>
      </c>
      <c r="AH7" s="8">
        <v>0.05</v>
      </c>
      <c r="AI7" s="8">
        <v>0.05</v>
      </c>
    </row>
    <row r="8" spans="3:36" ht="15.75" thickBot="1" x14ac:dyDescent="0.3">
      <c r="C8" s="91" t="s">
        <v>51</v>
      </c>
      <c r="D8" s="10">
        <v>0.5</v>
      </c>
      <c r="E8" s="10">
        <v>0.5</v>
      </c>
      <c r="F8" s="10">
        <v>0.5</v>
      </c>
      <c r="G8" s="10">
        <v>0.5</v>
      </c>
      <c r="H8" s="10">
        <v>0.5</v>
      </c>
      <c r="I8" s="10">
        <v>0.5</v>
      </c>
      <c r="J8" s="10">
        <v>0.5</v>
      </c>
      <c r="K8" s="10">
        <v>0.5</v>
      </c>
      <c r="L8" s="10">
        <v>0.5</v>
      </c>
      <c r="M8" s="10">
        <v>0.5</v>
      </c>
      <c r="N8" s="10">
        <v>0.5</v>
      </c>
      <c r="O8" s="10">
        <v>0.5</v>
      </c>
      <c r="P8" s="10">
        <v>0.5</v>
      </c>
      <c r="Q8" s="10">
        <v>0.5</v>
      </c>
      <c r="R8" s="10">
        <v>0.5</v>
      </c>
      <c r="S8" s="10">
        <v>0.5</v>
      </c>
      <c r="T8" s="10">
        <v>0.5</v>
      </c>
      <c r="U8" s="10">
        <v>0.5</v>
      </c>
      <c r="V8" s="10">
        <v>0.5</v>
      </c>
      <c r="W8" s="10">
        <v>0.5</v>
      </c>
      <c r="X8" s="10">
        <v>0.5</v>
      </c>
      <c r="Y8" s="10">
        <v>0.5</v>
      </c>
      <c r="Z8" s="10">
        <v>0.5</v>
      </c>
      <c r="AA8" s="10">
        <v>0.5</v>
      </c>
      <c r="AB8" s="10">
        <v>0.5</v>
      </c>
      <c r="AC8" s="10">
        <v>0.5</v>
      </c>
      <c r="AD8" s="10">
        <v>0.5</v>
      </c>
      <c r="AE8" s="10">
        <v>0.5</v>
      </c>
      <c r="AF8" s="10">
        <v>0.5</v>
      </c>
      <c r="AG8" s="10">
        <v>0.5</v>
      </c>
      <c r="AH8" s="10">
        <v>0.5</v>
      </c>
      <c r="AI8" s="10">
        <v>0.5</v>
      </c>
    </row>
    <row r="10" spans="3:36" ht="15.75" thickBot="1" x14ac:dyDescent="0.3">
      <c r="C10" s="172" t="s">
        <v>31</v>
      </c>
      <c r="D10" s="173" t="s">
        <v>49</v>
      </c>
    </row>
    <row r="11" spans="3:36" x14ac:dyDescent="0.25">
      <c r="C11" s="164" t="s">
        <v>86</v>
      </c>
      <c r="D11" s="165">
        <f>MAX(D6:AI6)</f>
        <v>0.28000000000000003</v>
      </c>
    </row>
    <row r="12" spans="3:36" x14ac:dyDescent="0.25">
      <c r="C12" s="164" t="s">
        <v>87</v>
      </c>
      <c r="D12" s="165">
        <f>MIN(D6,AI6)</f>
        <v>0.02</v>
      </c>
    </row>
    <row r="13" spans="3:36" x14ac:dyDescent="0.25">
      <c r="C13" s="164" t="s">
        <v>66</v>
      </c>
      <c r="D13" s="166">
        <f>AVERAGE(D6:AI6)</f>
        <v>4.6562499999999986E-2</v>
      </c>
      <c r="AF13" s="95" t="s">
        <v>36</v>
      </c>
    </row>
    <row r="14" spans="3:36" x14ac:dyDescent="0.25">
      <c r="C14" s="164" t="s">
        <v>67</v>
      </c>
      <c r="D14" s="166">
        <f>MEDIAN(D6,AI6)</f>
        <v>2.2499999999999999E-2</v>
      </c>
    </row>
    <row r="15" spans="3:36" x14ac:dyDescent="0.25">
      <c r="C15" s="164" t="s">
        <v>78</v>
      </c>
      <c r="D15" s="167">
        <v>2.5000000000000001E-2</v>
      </c>
    </row>
    <row r="16" spans="3:36" x14ac:dyDescent="0.25">
      <c r="C16" s="164" t="s">
        <v>79</v>
      </c>
      <c r="D16" s="165">
        <v>0.26</v>
      </c>
    </row>
    <row r="17" spans="3:4" x14ac:dyDescent="0.25">
      <c r="C17" s="164" t="s">
        <v>80</v>
      </c>
      <c r="D17" s="166">
        <f>AVEDEV(D6:AI6)</f>
        <v>3.6699218749999991E-2</v>
      </c>
    </row>
    <row r="18" spans="3:4" x14ac:dyDescent="0.25">
      <c r="C18" s="164" t="s">
        <v>75</v>
      </c>
      <c r="D18" s="166">
        <f>_xlfn.VAR.P(D6:AI6)</f>
        <v>4.0241210937500002E-3</v>
      </c>
    </row>
    <row r="19" spans="3:4" x14ac:dyDescent="0.25">
      <c r="C19" s="168" t="s">
        <v>81</v>
      </c>
      <c r="D19" s="169">
        <f>_xlfn.STDEV.P(D6:AI6)</f>
        <v>6.3435960572454486E-2</v>
      </c>
    </row>
    <row r="41" spans="3:38" ht="15.75" thickBot="1" x14ac:dyDescent="0.3"/>
    <row r="42" spans="3:38" ht="15.75" thickBot="1" x14ac:dyDescent="0.3">
      <c r="C42" s="86" t="s">
        <v>31</v>
      </c>
      <c r="D42" s="37"/>
      <c r="E42" s="44"/>
      <c r="F42" s="44"/>
      <c r="G42" s="37"/>
      <c r="H42" s="44"/>
      <c r="I42" s="44"/>
      <c r="J42" s="37"/>
      <c r="K42" s="44"/>
      <c r="L42" s="44"/>
      <c r="M42" s="37"/>
      <c r="N42" s="44"/>
      <c r="O42" s="44"/>
      <c r="P42" s="37"/>
      <c r="Q42" s="44"/>
      <c r="R42" s="44"/>
      <c r="S42" s="37"/>
      <c r="T42" s="44"/>
      <c r="U42" s="44"/>
      <c r="V42" s="37"/>
      <c r="W42" s="44"/>
      <c r="X42" s="44"/>
      <c r="Y42" s="37"/>
      <c r="Z42" s="44"/>
      <c r="AA42" s="44"/>
      <c r="AB42" s="37"/>
      <c r="AC42" s="44"/>
      <c r="AD42" s="44"/>
      <c r="AE42" s="37"/>
      <c r="AF42" s="44"/>
      <c r="AG42" s="44"/>
      <c r="AH42" s="44"/>
      <c r="AI42" s="44"/>
    </row>
    <row r="43" spans="3:38" ht="15.75" thickBot="1" x14ac:dyDescent="0.3">
      <c r="C43" s="87" t="s">
        <v>30</v>
      </c>
      <c r="D43" s="17">
        <v>2004</v>
      </c>
      <c r="E43" s="18"/>
      <c r="F43" s="18">
        <v>2005</v>
      </c>
      <c r="G43" s="18"/>
      <c r="H43" s="18">
        <v>2006</v>
      </c>
      <c r="I43" s="18"/>
      <c r="J43" s="18">
        <v>2007</v>
      </c>
      <c r="K43" s="18"/>
      <c r="L43" s="18">
        <v>2008</v>
      </c>
      <c r="M43" s="18"/>
      <c r="N43" s="18">
        <v>2009</v>
      </c>
      <c r="O43" s="18"/>
      <c r="P43" s="18">
        <v>2010</v>
      </c>
      <c r="Q43" s="18"/>
      <c r="R43" s="18">
        <v>2011</v>
      </c>
      <c r="S43" s="18"/>
      <c r="T43" s="18">
        <v>2012</v>
      </c>
      <c r="U43" s="18"/>
      <c r="V43" s="18">
        <v>2013</v>
      </c>
      <c r="W43" s="18"/>
      <c r="X43" s="18">
        <v>2014</v>
      </c>
      <c r="Y43" s="18"/>
      <c r="Z43" s="18">
        <v>2015</v>
      </c>
      <c r="AA43" s="18"/>
      <c r="AB43" s="18">
        <v>2016</v>
      </c>
      <c r="AC43" s="18"/>
      <c r="AD43" s="18">
        <v>2017</v>
      </c>
      <c r="AE43" s="18"/>
      <c r="AF43" s="18">
        <v>2018</v>
      </c>
      <c r="AG43" s="18"/>
      <c r="AH43" s="18">
        <v>2019</v>
      </c>
      <c r="AI43" s="18"/>
    </row>
    <row r="44" spans="3:38" ht="15.75" thickBot="1" x14ac:dyDescent="0.3">
      <c r="C44" s="89" t="s">
        <v>48</v>
      </c>
      <c r="D44" s="136">
        <v>2.5000000000000001E-2</v>
      </c>
      <c r="E44" s="134">
        <v>2.5000000000000001E-2</v>
      </c>
      <c r="F44" s="97">
        <v>8.0000000000000002E-3</v>
      </c>
      <c r="G44" s="97">
        <v>3.7999999999999999E-2</v>
      </c>
      <c r="H44" s="135">
        <v>4.4999999999999998E-2</v>
      </c>
      <c r="I44" s="138">
        <v>8.0000000000000002E-3</v>
      </c>
      <c r="J44" s="97">
        <v>1.4999999999999999E-2</v>
      </c>
      <c r="K44" s="97">
        <v>0.06</v>
      </c>
      <c r="L44" s="136">
        <v>2.5000000000000001E-2</v>
      </c>
      <c r="M44" s="134">
        <v>2.5000000000000001E-2</v>
      </c>
      <c r="N44" s="98">
        <v>2.5000000000000001E-2</v>
      </c>
      <c r="O44" s="98">
        <v>2.5000000000000001E-2</v>
      </c>
      <c r="P44" s="136">
        <v>2.5000000000000001E-2</v>
      </c>
      <c r="Q44" s="134">
        <v>2.5000000000000001E-2</v>
      </c>
      <c r="R44" s="97">
        <v>4.0000000000000001E-3</v>
      </c>
      <c r="S44" s="97">
        <v>8.0000000000000002E-3</v>
      </c>
      <c r="T44" s="135">
        <v>1.1299999999999999E-2</v>
      </c>
      <c r="U44" s="138">
        <v>3.0000000000000001E-3</v>
      </c>
      <c r="V44" s="98">
        <v>2.5000000000000001E-2</v>
      </c>
      <c r="W44" s="97">
        <v>2.3999999999999998E-3</v>
      </c>
      <c r="X44" s="136">
        <v>2.5000000000000001E-2</v>
      </c>
      <c r="Y44" s="134">
        <v>1E-3</v>
      </c>
      <c r="Z44" s="97">
        <v>2.7E-2</v>
      </c>
      <c r="AA44" s="98">
        <v>1.5E-3</v>
      </c>
      <c r="AB44" s="135">
        <v>4.2999999999999997E-2</v>
      </c>
      <c r="AC44" s="138">
        <v>2E-3</v>
      </c>
      <c r="AD44" s="98">
        <v>2.5000000000000001E-2</v>
      </c>
      <c r="AE44" s="97">
        <v>0</v>
      </c>
      <c r="AF44" s="135">
        <v>0</v>
      </c>
      <c r="AG44" s="138">
        <v>0</v>
      </c>
      <c r="AH44" s="97">
        <v>0</v>
      </c>
      <c r="AI44" s="97">
        <v>0</v>
      </c>
      <c r="AJ44" s="142">
        <f>AVEDEV(D44:AI44)+AVERAGE(D44:AI44)</f>
        <v>3.0500000000000013E-2</v>
      </c>
      <c r="AK44">
        <f>MEDIAN(D44:AI44)</f>
        <v>0.02</v>
      </c>
      <c r="AL44" s="142">
        <f>_xlfn.STDEV.P(D44:AI44)</f>
        <v>1.5386478185000618E-2</v>
      </c>
    </row>
    <row r="45" spans="3:38" ht="15.75" thickBot="1" x14ac:dyDescent="0.3">
      <c r="C45" s="90" t="s">
        <v>44</v>
      </c>
      <c r="D45" s="135">
        <v>0.01</v>
      </c>
      <c r="E45" s="135">
        <v>0.01</v>
      </c>
      <c r="F45" s="125">
        <v>0.01</v>
      </c>
      <c r="G45" s="125">
        <v>0.01</v>
      </c>
      <c r="H45" s="135">
        <v>0.01</v>
      </c>
      <c r="I45" s="135">
        <v>0.01</v>
      </c>
      <c r="J45" s="125">
        <v>0.01</v>
      </c>
      <c r="K45" s="125">
        <v>0.01</v>
      </c>
      <c r="L45" s="135">
        <v>0.01</v>
      </c>
      <c r="M45" s="135">
        <v>0.01</v>
      </c>
      <c r="N45" s="125">
        <v>0.01</v>
      </c>
      <c r="O45" s="125">
        <v>0.01</v>
      </c>
      <c r="P45" s="135">
        <v>0.01</v>
      </c>
      <c r="Q45" s="135">
        <v>0.01</v>
      </c>
      <c r="R45" s="125">
        <v>0.01</v>
      </c>
      <c r="S45" s="125">
        <v>0.01</v>
      </c>
      <c r="T45" s="135">
        <v>0.01</v>
      </c>
      <c r="U45" s="135">
        <v>0.01</v>
      </c>
      <c r="V45" s="125">
        <v>0.01</v>
      </c>
      <c r="W45" s="125">
        <v>0.01</v>
      </c>
      <c r="X45" s="135">
        <v>0.01</v>
      </c>
      <c r="Y45" s="135">
        <v>0.01</v>
      </c>
      <c r="Z45" s="125">
        <v>0.01</v>
      </c>
      <c r="AA45" s="125">
        <v>0.01</v>
      </c>
      <c r="AB45" s="135">
        <v>0.01</v>
      </c>
      <c r="AC45" s="135">
        <v>0.01</v>
      </c>
      <c r="AD45" s="125">
        <v>0.01</v>
      </c>
      <c r="AE45" s="125">
        <v>0.01</v>
      </c>
      <c r="AF45" s="135">
        <v>0.01</v>
      </c>
      <c r="AG45" s="135">
        <v>0.01</v>
      </c>
      <c r="AH45" s="125">
        <v>0.01</v>
      </c>
      <c r="AI45" s="125">
        <v>0.01</v>
      </c>
    </row>
    <row r="46" spans="3:38" ht="15.75" thickBot="1" x14ac:dyDescent="0.3">
      <c r="C46" s="91" t="s">
        <v>45</v>
      </c>
      <c r="D46" s="136">
        <v>0.25</v>
      </c>
      <c r="E46" s="136">
        <v>0.25</v>
      </c>
      <c r="F46" s="126">
        <v>0.25</v>
      </c>
      <c r="G46" s="126">
        <v>0.25</v>
      </c>
      <c r="H46" s="136">
        <v>0.25</v>
      </c>
      <c r="I46" s="136">
        <v>0.25</v>
      </c>
      <c r="J46" s="126">
        <v>0.25</v>
      </c>
      <c r="K46" s="126">
        <v>0.25</v>
      </c>
      <c r="L46" s="136">
        <v>0.25</v>
      </c>
      <c r="M46" s="136">
        <v>0.25</v>
      </c>
      <c r="N46" s="126">
        <v>0.25</v>
      </c>
      <c r="O46" s="126">
        <v>0.25</v>
      </c>
      <c r="P46" s="136">
        <v>0.25</v>
      </c>
      <c r="Q46" s="136">
        <v>0.25</v>
      </c>
      <c r="R46" s="126">
        <v>0.25</v>
      </c>
      <c r="S46" s="126">
        <v>0.25</v>
      </c>
      <c r="T46" s="136">
        <v>0.25</v>
      </c>
      <c r="U46" s="136">
        <v>0.25</v>
      </c>
      <c r="V46" s="126">
        <v>0.25</v>
      </c>
      <c r="W46" s="126">
        <v>0.25</v>
      </c>
      <c r="X46" s="136">
        <v>0.25</v>
      </c>
      <c r="Y46" s="136">
        <v>0.25</v>
      </c>
      <c r="Z46" s="126">
        <v>0.25</v>
      </c>
      <c r="AA46" s="126">
        <v>0.25</v>
      </c>
      <c r="AB46" s="136">
        <v>0.25</v>
      </c>
      <c r="AC46" s="136">
        <v>0.25</v>
      </c>
      <c r="AD46" s="126">
        <v>0.25</v>
      </c>
      <c r="AE46" s="126">
        <v>0.25</v>
      </c>
      <c r="AF46" s="136">
        <v>0.25</v>
      </c>
      <c r="AG46" s="136">
        <v>0.25</v>
      </c>
      <c r="AH46" s="126">
        <v>0.25</v>
      </c>
      <c r="AI46" s="126">
        <v>0.25</v>
      </c>
    </row>
    <row r="48" spans="3:38" ht="15.75" thickBot="1" x14ac:dyDescent="0.3">
      <c r="C48" s="174" t="s">
        <v>31</v>
      </c>
      <c r="D48" s="175" t="s">
        <v>48</v>
      </c>
    </row>
    <row r="49" spans="3:4" x14ac:dyDescent="0.25">
      <c r="C49" s="164" t="s">
        <v>86</v>
      </c>
      <c r="D49" s="165">
        <f t="shared" ref="D49" si="0">MAX(D44:AI44)</f>
        <v>0.06</v>
      </c>
    </row>
    <row r="50" spans="3:4" x14ac:dyDescent="0.25">
      <c r="C50" s="164" t="s">
        <v>87</v>
      </c>
      <c r="D50" s="165">
        <f>MIN(D44,AI44)</f>
        <v>0</v>
      </c>
    </row>
    <row r="51" spans="3:4" x14ac:dyDescent="0.25">
      <c r="C51" s="164" t="s">
        <v>66</v>
      </c>
      <c r="D51" s="166">
        <f>AVERAGE(D44:AI44)</f>
        <v>1.7256250000000008E-2</v>
      </c>
    </row>
    <row r="52" spans="3:4" x14ac:dyDescent="0.25">
      <c r="C52" s="164" t="s">
        <v>67</v>
      </c>
      <c r="D52" s="166">
        <f>MEDIAN(D44:AI44)</f>
        <v>0.02</v>
      </c>
    </row>
    <row r="53" spans="3:4" x14ac:dyDescent="0.25">
      <c r="C53" s="164" t="s">
        <v>78</v>
      </c>
      <c r="D53" s="167">
        <f>_xlfn.MODE.SNGL(D44:AI44)</f>
        <v>2.5000000000000001E-2</v>
      </c>
    </row>
    <row r="54" spans="3:4" x14ac:dyDescent="0.25">
      <c r="C54" s="164" t="s">
        <v>79</v>
      </c>
      <c r="D54" s="165">
        <v>0.06</v>
      </c>
    </row>
    <row r="55" spans="3:4" x14ac:dyDescent="0.25">
      <c r="C55" s="164" t="s">
        <v>80</v>
      </c>
      <c r="D55" s="166">
        <f>AVEDEV(D44:AI44)</f>
        <v>1.3243750000000004E-2</v>
      </c>
    </row>
    <row r="56" spans="3:4" x14ac:dyDescent="0.25">
      <c r="C56" s="164" t="s">
        <v>75</v>
      </c>
      <c r="D56" s="166">
        <f>_xlfn.VAR.P(D44:AI44)</f>
        <v>2.3674371093749988E-4</v>
      </c>
    </row>
    <row r="57" spans="3:4" x14ac:dyDescent="0.25">
      <c r="C57" s="168" t="s">
        <v>81</v>
      </c>
      <c r="D57" s="169">
        <f>_xlfn.STDEV.P(D44:AI44)</f>
        <v>1.5386478185000618E-2</v>
      </c>
    </row>
    <row r="80" ht="15.75" thickBot="1" x14ac:dyDescent="0.3"/>
    <row r="81" spans="3:38" ht="15.75" thickBot="1" x14ac:dyDescent="0.3">
      <c r="C81" s="86" t="s">
        <v>32</v>
      </c>
      <c r="D81" s="37"/>
      <c r="E81" s="44"/>
      <c r="F81" s="44"/>
      <c r="G81" s="37"/>
      <c r="H81" s="44"/>
      <c r="I81" s="44"/>
      <c r="J81" s="37"/>
      <c r="K81" s="44"/>
      <c r="L81" s="44"/>
      <c r="M81" s="37"/>
      <c r="N81" s="44"/>
      <c r="O81" s="44"/>
      <c r="P81" s="37"/>
      <c r="Q81" s="44"/>
      <c r="R81" s="44"/>
      <c r="S81" s="37"/>
      <c r="T81" s="44"/>
      <c r="U81" s="44"/>
      <c r="V81" s="37"/>
      <c r="W81" s="44"/>
      <c r="X81" s="44"/>
      <c r="Y81" s="37"/>
      <c r="Z81" s="44"/>
      <c r="AA81" s="44"/>
      <c r="AB81" s="37"/>
      <c r="AC81" s="44"/>
      <c r="AD81" s="44"/>
      <c r="AE81" s="37"/>
      <c r="AF81" s="44"/>
      <c r="AG81" s="44"/>
      <c r="AH81" s="44"/>
      <c r="AI81" s="44"/>
    </row>
    <row r="82" spans="3:38" ht="15.75" thickBot="1" x14ac:dyDescent="0.3">
      <c r="C82" s="105" t="s">
        <v>30</v>
      </c>
      <c r="D82" s="17">
        <v>2004</v>
      </c>
      <c r="E82" s="18"/>
      <c r="F82" s="18">
        <v>2005</v>
      </c>
      <c r="G82" s="18"/>
      <c r="H82" s="18">
        <v>2006</v>
      </c>
      <c r="I82" s="18"/>
      <c r="J82" s="18">
        <v>2007</v>
      </c>
      <c r="K82" s="18"/>
      <c r="L82" s="18">
        <v>2008</v>
      </c>
      <c r="M82" s="18"/>
      <c r="N82" s="18">
        <v>2009</v>
      </c>
      <c r="O82" s="18"/>
      <c r="P82" s="18">
        <v>2010</v>
      </c>
      <c r="Q82" s="18"/>
      <c r="R82" s="18">
        <v>2011</v>
      </c>
      <c r="S82" s="18"/>
      <c r="T82" s="18">
        <v>2012</v>
      </c>
      <c r="U82" s="18"/>
      <c r="V82" s="18">
        <v>2013</v>
      </c>
      <c r="W82" s="18"/>
      <c r="X82" s="18">
        <v>2014</v>
      </c>
      <c r="Y82" s="18"/>
      <c r="Z82" s="18">
        <v>2015</v>
      </c>
      <c r="AA82" s="18"/>
      <c r="AB82" s="18">
        <v>2016</v>
      </c>
      <c r="AC82" s="18"/>
      <c r="AD82" s="18">
        <v>2017</v>
      </c>
      <c r="AE82" s="18"/>
      <c r="AF82" s="18">
        <v>2018</v>
      </c>
      <c r="AG82" s="18"/>
      <c r="AH82" s="18">
        <v>2019</v>
      </c>
      <c r="AI82" s="18"/>
    </row>
    <row r="83" spans="3:38" ht="15.75" thickBot="1" x14ac:dyDescent="0.3">
      <c r="C83" s="170" t="s">
        <v>49</v>
      </c>
      <c r="D83" s="129">
        <v>0.02</v>
      </c>
      <c r="E83" s="132">
        <v>0.02</v>
      </c>
      <c r="F83" s="97">
        <v>0.01</v>
      </c>
      <c r="G83" s="97">
        <v>0.02</v>
      </c>
      <c r="H83" s="129">
        <v>0.01</v>
      </c>
      <c r="I83" s="131">
        <v>2.5000000000000001E-2</v>
      </c>
      <c r="J83" s="97">
        <v>0.02</v>
      </c>
      <c r="K83" s="98">
        <v>2.5000000000000001E-2</v>
      </c>
      <c r="L83" s="129">
        <v>0.01</v>
      </c>
      <c r="M83" s="131">
        <v>2.5000000000000001E-2</v>
      </c>
      <c r="N83" s="97">
        <v>0.01</v>
      </c>
      <c r="O83" s="97">
        <v>0.02</v>
      </c>
      <c r="P83" s="129">
        <v>0.01</v>
      </c>
      <c r="Q83" s="131">
        <v>2.5000000000000001E-2</v>
      </c>
      <c r="R83" s="98">
        <v>0.02</v>
      </c>
      <c r="S83" s="97">
        <v>2.8000000000000001E-2</v>
      </c>
      <c r="T83" s="130">
        <v>0.04</v>
      </c>
      <c r="U83" s="132">
        <v>0.11</v>
      </c>
      <c r="V83" s="97">
        <v>3.5000000000000003E-2</v>
      </c>
      <c r="W83" s="98">
        <v>3.5000000000000003E-2</v>
      </c>
      <c r="X83" s="130">
        <v>3.5000000000000003E-2</v>
      </c>
      <c r="Y83" s="132">
        <v>2.5000000000000001E-2</v>
      </c>
      <c r="Z83" s="98">
        <v>3.5000000000000003E-2</v>
      </c>
      <c r="AA83" s="98">
        <v>2.5000000000000001E-2</v>
      </c>
      <c r="AB83" s="129">
        <v>0.09</v>
      </c>
      <c r="AC83" s="131">
        <v>3.5000000000000003E-2</v>
      </c>
      <c r="AD83" s="97">
        <v>0.02</v>
      </c>
      <c r="AE83" s="98">
        <v>2.5000000000000001E-2</v>
      </c>
      <c r="AF83" s="130">
        <v>0.19</v>
      </c>
      <c r="AG83" s="131">
        <v>2.5000000000000001E-2</v>
      </c>
      <c r="AH83" s="141">
        <v>3.5000000000000003E-2</v>
      </c>
      <c r="AI83" s="141">
        <v>2.5000000000000001E-2</v>
      </c>
      <c r="AJ83" s="142">
        <f>AVERAGE(D83:AI83)</f>
        <v>3.3843749999999999E-2</v>
      </c>
      <c r="AK83">
        <f>MEDIAN(D83:AI83)</f>
        <v>2.5000000000000001E-2</v>
      </c>
      <c r="AL83" s="142">
        <f>_xlfn.STDEV.P(D83:AI83)</f>
        <v>3.4598689800879746E-2</v>
      </c>
    </row>
    <row r="84" spans="3:38" ht="15.75" thickBot="1" x14ac:dyDescent="0.3">
      <c r="C84" s="90" t="s">
        <v>50</v>
      </c>
      <c r="D84" s="129">
        <v>0.05</v>
      </c>
      <c r="E84" s="129">
        <v>0.05</v>
      </c>
      <c r="F84" s="8">
        <v>0.05</v>
      </c>
      <c r="G84" s="8">
        <v>0.05</v>
      </c>
      <c r="H84" s="129">
        <v>0.05</v>
      </c>
      <c r="I84" s="129">
        <v>0.05</v>
      </c>
      <c r="J84" s="8">
        <v>0.05</v>
      </c>
      <c r="K84" s="8">
        <v>0.05</v>
      </c>
      <c r="L84" s="129">
        <v>0.05</v>
      </c>
      <c r="M84" s="129">
        <v>0.05</v>
      </c>
      <c r="N84" s="8">
        <v>0.05</v>
      </c>
      <c r="O84" s="8">
        <v>0.05</v>
      </c>
      <c r="P84" s="129">
        <v>0.05</v>
      </c>
      <c r="Q84" s="129">
        <v>0.05</v>
      </c>
      <c r="R84" s="8">
        <v>0.05</v>
      </c>
      <c r="S84" s="8">
        <v>0.05</v>
      </c>
      <c r="T84" s="129">
        <v>0.05</v>
      </c>
      <c r="U84" s="129">
        <v>0.05</v>
      </c>
      <c r="V84" s="8">
        <v>0.05</v>
      </c>
      <c r="W84" s="8">
        <v>0.05</v>
      </c>
      <c r="X84" s="129">
        <v>0.05</v>
      </c>
      <c r="Y84" s="129">
        <v>0.05</v>
      </c>
      <c r="Z84" s="8">
        <v>0.05</v>
      </c>
      <c r="AA84" s="8">
        <v>0.05</v>
      </c>
      <c r="AB84" s="129">
        <v>0.05</v>
      </c>
      <c r="AC84" s="129">
        <v>0.05</v>
      </c>
      <c r="AD84" s="8">
        <v>0.05</v>
      </c>
      <c r="AE84" s="8">
        <v>0.05</v>
      </c>
      <c r="AF84" s="129">
        <v>0.05</v>
      </c>
      <c r="AG84" s="129">
        <v>0.05</v>
      </c>
      <c r="AH84" s="8">
        <v>0.05</v>
      </c>
      <c r="AI84" s="8">
        <v>0.05</v>
      </c>
    </row>
    <row r="85" spans="3:38" ht="15.75" thickBot="1" x14ac:dyDescent="0.3">
      <c r="C85" s="108" t="s">
        <v>51</v>
      </c>
      <c r="D85" s="130">
        <v>0.5</v>
      </c>
      <c r="E85" s="130">
        <v>0.5</v>
      </c>
      <c r="F85" s="10">
        <v>0.5</v>
      </c>
      <c r="G85" s="10">
        <v>0.5</v>
      </c>
      <c r="H85" s="130">
        <v>0.5</v>
      </c>
      <c r="I85" s="130">
        <v>0.5</v>
      </c>
      <c r="J85" s="10">
        <v>0.5</v>
      </c>
      <c r="K85" s="10">
        <v>0.5</v>
      </c>
      <c r="L85" s="130">
        <v>0.5</v>
      </c>
      <c r="M85" s="130">
        <v>0.5</v>
      </c>
      <c r="N85" s="10">
        <v>0.5</v>
      </c>
      <c r="O85" s="10">
        <v>0.5</v>
      </c>
      <c r="P85" s="130">
        <v>0.5</v>
      </c>
      <c r="Q85" s="130">
        <v>0.5</v>
      </c>
      <c r="R85" s="10">
        <v>0.5</v>
      </c>
      <c r="S85" s="10">
        <v>0.5</v>
      </c>
      <c r="T85" s="130">
        <v>0.5</v>
      </c>
      <c r="U85" s="130">
        <v>0.5</v>
      </c>
      <c r="V85" s="10">
        <v>0.5</v>
      </c>
      <c r="W85" s="10">
        <v>0.5</v>
      </c>
      <c r="X85" s="130">
        <v>0.5</v>
      </c>
      <c r="Y85" s="130">
        <v>0.5</v>
      </c>
      <c r="Z85" s="10">
        <v>0.5</v>
      </c>
      <c r="AA85" s="10">
        <v>0.5</v>
      </c>
      <c r="AB85" s="130">
        <v>0.5</v>
      </c>
      <c r="AC85" s="130">
        <v>0.5</v>
      </c>
      <c r="AD85" s="10">
        <v>0.5</v>
      </c>
      <c r="AE85" s="10">
        <v>0.5</v>
      </c>
      <c r="AF85" s="130">
        <v>0.5</v>
      </c>
      <c r="AG85" s="130">
        <v>0.5</v>
      </c>
      <c r="AH85" s="10">
        <v>0.5</v>
      </c>
      <c r="AI85" s="10">
        <v>0.5</v>
      </c>
    </row>
    <row r="87" spans="3:38" ht="15.75" thickBot="1" x14ac:dyDescent="0.3">
      <c r="C87" s="174" t="s">
        <v>32</v>
      </c>
      <c r="D87" s="176" t="s">
        <v>49</v>
      </c>
    </row>
    <row r="88" spans="3:38" x14ac:dyDescent="0.25">
      <c r="C88" s="164" t="s">
        <v>86</v>
      </c>
      <c r="D88" s="165">
        <f t="shared" ref="D88" si="1">MAX(D83:AI83)</f>
        <v>0.19</v>
      </c>
    </row>
    <row r="89" spans="3:38" x14ac:dyDescent="0.25">
      <c r="C89" s="164" t="s">
        <v>87</v>
      </c>
      <c r="D89" s="165">
        <f>MIN(D83:AI83)</f>
        <v>0.01</v>
      </c>
    </row>
    <row r="90" spans="3:38" x14ac:dyDescent="0.25">
      <c r="C90" s="164" t="s">
        <v>66</v>
      </c>
      <c r="D90" s="166">
        <f>AVERAGE(D83:AI83)</f>
        <v>3.3843749999999999E-2</v>
      </c>
    </row>
    <row r="91" spans="3:38" x14ac:dyDescent="0.25">
      <c r="C91" s="164" t="s">
        <v>67</v>
      </c>
      <c r="D91" s="166">
        <f>MEDIAN(D83:AI83)</f>
        <v>2.5000000000000001E-2</v>
      </c>
    </row>
    <row r="92" spans="3:38" x14ac:dyDescent="0.25">
      <c r="C92" s="164" t="s">
        <v>78</v>
      </c>
      <c r="D92" s="167">
        <f>_xlfn.MODE.SNGL(D83:AI83)</f>
        <v>2.5000000000000001E-2</v>
      </c>
    </row>
    <row r="93" spans="3:38" x14ac:dyDescent="0.25">
      <c r="C93" s="164" t="s">
        <v>79</v>
      </c>
      <c r="D93" s="165">
        <v>0.18</v>
      </c>
    </row>
    <row r="94" spans="3:38" x14ac:dyDescent="0.25">
      <c r="C94" s="164" t="s">
        <v>80</v>
      </c>
      <c r="D94" s="166">
        <f>AVEDEV(D83:AI83)</f>
        <v>1.8847656250000004E-2</v>
      </c>
    </row>
    <row r="95" spans="3:38" x14ac:dyDescent="0.25">
      <c r="C95" s="164" t="s">
        <v>75</v>
      </c>
      <c r="D95" s="166">
        <f>_xlfn.VAR.S(D83:AI83)</f>
        <v>1.2356844758064517E-3</v>
      </c>
    </row>
    <row r="96" spans="3:38" x14ac:dyDescent="0.25">
      <c r="C96" s="168" t="s">
        <v>81</v>
      </c>
      <c r="D96" s="169">
        <f>_xlfn.STDEV.P(D83:AI83)</f>
        <v>3.4598689800879746E-2</v>
      </c>
    </row>
    <row r="119" spans="3:38" ht="15.75" thickBot="1" x14ac:dyDescent="0.3"/>
    <row r="120" spans="3:38" ht="15.75" thickBot="1" x14ac:dyDescent="0.3">
      <c r="C120" s="140" t="s">
        <v>32</v>
      </c>
      <c r="D120" s="53"/>
      <c r="E120" s="44"/>
      <c r="F120" s="20"/>
      <c r="G120" s="37"/>
      <c r="H120" s="44"/>
      <c r="I120" s="44"/>
      <c r="J120" s="37"/>
      <c r="K120" s="44"/>
      <c r="L120" s="44"/>
      <c r="M120" s="37"/>
      <c r="N120" s="44"/>
      <c r="O120" s="44"/>
      <c r="P120" s="37"/>
      <c r="Q120" s="44"/>
      <c r="R120" s="44"/>
      <c r="S120" s="37"/>
      <c r="T120" s="44"/>
      <c r="U120" s="44"/>
      <c r="V120" s="37"/>
      <c r="W120" s="44"/>
      <c r="X120" s="44"/>
      <c r="Y120" s="37"/>
      <c r="Z120" s="44"/>
      <c r="AA120" s="44"/>
      <c r="AB120" s="37"/>
      <c r="AC120" s="44"/>
      <c r="AD120" s="44"/>
      <c r="AE120" s="37"/>
      <c r="AF120" s="44"/>
      <c r="AG120" s="44"/>
      <c r="AH120" s="44"/>
      <c r="AI120" s="44"/>
    </row>
    <row r="121" spans="3:38" ht="15.75" thickBot="1" x14ac:dyDescent="0.3">
      <c r="C121" s="87" t="s">
        <v>30</v>
      </c>
      <c r="D121" s="104">
        <v>2004</v>
      </c>
      <c r="E121" s="104"/>
      <c r="F121" s="18">
        <v>2005</v>
      </c>
      <c r="G121" s="18"/>
      <c r="H121" s="18">
        <v>2006</v>
      </c>
      <c r="I121" s="18"/>
      <c r="J121" s="18">
        <v>2007</v>
      </c>
      <c r="K121" s="18"/>
      <c r="L121" s="18">
        <v>2008</v>
      </c>
      <c r="M121" s="18"/>
      <c r="N121" s="18">
        <v>2009</v>
      </c>
      <c r="O121" s="18"/>
      <c r="P121" s="18">
        <v>2010</v>
      </c>
      <c r="Q121" s="18"/>
      <c r="R121" s="18">
        <v>2011</v>
      </c>
      <c r="S121" s="18"/>
      <c r="T121" s="18">
        <v>2012</v>
      </c>
      <c r="U121" s="18"/>
      <c r="V121" s="18">
        <v>2013</v>
      </c>
      <c r="W121" s="18"/>
      <c r="X121" s="18">
        <v>2014</v>
      </c>
      <c r="Y121" s="18"/>
      <c r="Z121" s="18">
        <v>2015</v>
      </c>
      <c r="AA121" s="18"/>
      <c r="AB121" s="18">
        <v>2016</v>
      </c>
      <c r="AC121" s="18"/>
      <c r="AD121" s="18">
        <v>2017</v>
      </c>
      <c r="AE121" s="18"/>
      <c r="AF121" s="18">
        <v>2018</v>
      </c>
      <c r="AG121" s="18"/>
      <c r="AH121" s="18">
        <v>2019</v>
      </c>
      <c r="AI121" s="18"/>
    </row>
    <row r="122" spans="3:38" ht="15.75" thickBot="1" x14ac:dyDescent="0.3">
      <c r="C122" s="89" t="s">
        <v>47</v>
      </c>
      <c r="D122" s="136">
        <v>2.5000000000000001E-2</v>
      </c>
      <c r="E122" s="134">
        <v>2.5000000000000001E-2</v>
      </c>
      <c r="F122" s="28">
        <v>0.05</v>
      </c>
      <c r="G122" s="13">
        <v>2.5000000000000001E-2</v>
      </c>
      <c r="H122" s="133">
        <v>0.08</v>
      </c>
      <c r="I122" s="134">
        <v>2.5000000000000001E-2</v>
      </c>
      <c r="J122" s="28">
        <v>0.05</v>
      </c>
      <c r="K122" s="13">
        <v>2.5000000000000001E-2</v>
      </c>
      <c r="L122" s="137">
        <v>2.5000000000000001E-2</v>
      </c>
      <c r="M122" s="134">
        <v>2.5000000000000001E-2</v>
      </c>
      <c r="N122" s="28">
        <v>0.2</v>
      </c>
      <c r="O122" s="13">
        <v>2.5000000000000001E-2</v>
      </c>
      <c r="P122" s="136">
        <v>0.08</v>
      </c>
      <c r="Q122" s="134">
        <v>2.5000000000000001E-2</v>
      </c>
      <c r="R122" s="12">
        <v>0.1</v>
      </c>
      <c r="S122" s="12">
        <v>2.5000000000000001E-2</v>
      </c>
      <c r="T122" s="135">
        <v>0.1</v>
      </c>
      <c r="U122" s="138">
        <v>0.25</v>
      </c>
      <c r="V122" s="13">
        <v>0.03</v>
      </c>
      <c r="W122" s="12">
        <v>0.01</v>
      </c>
      <c r="X122" s="136">
        <v>0.13</v>
      </c>
      <c r="Y122" s="134">
        <v>0.01</v>
      </c>
      <c r="Z122" s="12">
        <v>0.03</v>
      </c>
      <c r="AA122" s="13">
        <v>0.01</v>
      </c>
      <c r="AB122" s="135">
        <v>0.04</v>
      </c>
      <c r="AC122" s="138">
        <v>0</v>
      </c>
      <c r="AD122" s="13">
        <v>0.22</v>
      </c>
      <c r="AE122" s="12">
        <v>0</v>
      </c>
      <c r="AF122" s="135">
        <v>0.03</v>
      </c>
      <c r="AG122" s="138">
        <v>0</v>
      </c>
      <c r="AH122" s="12">
        <v>0.25</v>
      </c>
      <c r="AI122" s="12">
        <v>0</v>
      </c>
      <c r="AJ122">
        <f>AVERAGE(D122:AI122)</f>
        <v>6.0000000000000005E-2</v>
      </c>
      <c r="AK122">
        <f>MEDIAN(D122:AI122)</f>
        <v>2.5000000000000001E-2</v>
      </c>
      <c r="AL122" s="142">
        <f>_xlfn.STDEV.P(D122:AI122)</f>
        <v>7.1534519639122482E-2</v>
      </c>
    </row>
    <row r="123" spans="3:38" ht="15.75" thickBot="1" x14ac:dyDescent="0.3">
      <c r="C123" s="90" t="s">
        <v>44</v>
      </c>
      <c r="D123" s="135">
        <v>0.01</v>
      </c>
      <c r="E123" s="135">
        <v>0.01</v>
      </c>
      <c r="F123" s="8">
        <v>0.01</v>
      </c>
      <c r="G123" s="8">
        <v>0.01</v>
      </c>
      <c r="H123" s="135">
        <v>0.01</v>
      </c>
      <c r="I123" s="135">
        <v>0.01</v>
      </c>
      <c r="J123" s="8">
        <v>0.01</v>
      </c>
      <c r="K123" s="8">
        <v>0.01</v>
      </c>
      <c r="L123" s="135">
        <v>0.01</v>
      </c>
      <c r="M123" s="135">
        <v>0.01</v>
      </c>
      <c r="N123" s="8">
        <v>0.01</v>
      </c>
      <c r="O123" s="8">
        <v>0.01</v>
      </c>
      <c r="P123" s="135">
        <v>0.01</v>
      </c>
      <c r="Q123" s="135">
        <v>0.01</v>
      </c>
      <c r="R123" s="8">
        <v>0.01</v>
      </c>
      <c r="S123" s="8">
        <v>0.01</v>
      </c>
      <c r="T123" s="135">
        <v>0.01</v>
      </c>
      <c r="U123" s="135">
        <v>0.01</v>
      </c>
      <c r="V123" s="8">
        <v>0.01</v>
      </c>
      <c r="W123" s="8">
        <v>0.01</v>
      </c>
      <c r="X123" s="135">
        <v>0.01</v>
      </c>
      <c r="Y123" s="135">
        <v>0.01</v>
      </c>
      <c r="Z123" s="8">
        <v>0.01</v>
      </c>
      <c r="AA123" s="8">
        <v>0.01</v>
      </c>
      <c r="AB123" s="135">
        <v>0.01</v>
      </c>
      <c r="AC123" s="135">
        <v>0.01</v>
      </c>
      <c r="AD123" s="8">
        <v>0.01</v>
      </c>
      <c r="AE123" s="8">
        <v>0.01</v>
      </c>
      <c r="AF123" s="135">
        <v>0.01</v>
      </c>
      <c r="AG123" s="135">
        <v>0.01</v>
      </c>
      <c r="AH123" s="8">
        <v>0.01</v>
      </c>
      <c r="AI123" s="8">
        <v>0.01</v>
      </c>
    </row>
    <row r="124" spans="3:38" ht="15.75" thickBot="1" x14ac:dyDescent="0.3">
      <c r="C124" s="91" t="s">
        <v>45</v>
      </c>
      <c r="D124" s="136">
        <v>0.25</v>
      </c>
      <c r="E124" s="136">
        <v>0.25</v>
      </c>
      <c r="F124" s="10">
        <v>0.25</v>
      </c>
      <c r="G124" s="10">
        <v>0.25</v>
      </c>
      <c r="H124" s="136">
        <v>0.25</v>
      </c>
      <c r="I124" s="136">
        <v>0.25</v>
      </c>
      <c r="J124" s="10">
        <v>0.25</v>
      </c>
      <c r="K124" s="10">
        <v>0.25</v>
      </c>
      <c r="L124" s="136">
        <v>0.25</v>
      </c>
      <c r="M124" s="136">
        <v>0.25</v>
      </c>
      <c r="N124" s="10">
        <v>0.25</v>
      </c>
      <c r="O124" s="10">
        <v>0.25</v>
      </c>
      <c r="P124" s="136">
        <v>0.25</v>
      </c>
      <c r="Q124" s="136">
        <v>0.25</v>
      </c>
      <c r="R124" s="10">
        <v>0.25</v>
      </c>
      <c r="S124" s="10">
        <v>0.25</v>
      </c>
      <c r="T124" s="136">
        <v>0.25</v>
      </c>
      <c r="U124" s="136">
        <v>0.25</v>
      </c>
      <c r="V124" s="10">
        <v>0.25</v>
      </c>
      <c r="W124" s="10">
        <v>0.25</v>
      </c>
      <c r="X124" s="136">
        <v>0.25</v>
      </c>
      <c r="Y124" s="136">
        <v>0.25</v>
      </c>
      <c r="Z124" s="10">
        <v>0.25</v>
      </c>
      <c r="AA124" s="10">
        <v>0.25</v>
      </c>
      <c r="AB124" s="136">
        <v>0.25</v>
      </c>
      <c r="AC124" s="136">
        <v>0.25</v>
      </c>
      <c r="AD124" s="10">
        <v>0.25</v>
      </c>
      <c r="AE124" s="10">
        <v>0.25</v>
      </c>
      <c r="AF124" s="136">
        <v>0.25</v>
      </c>
      <c r="AG124" s="136">
        <v>0.25</v>
      </c>
      <c r="AH124" s="10">
        <v>0.25</v>
      </c>
      <c r="AI124" s="10">
        <v>0.25</v>
      </c>
    </row>
    <row r="126" spans="3:38" ht="15.75" thickBot="1" x14ac:dyDescent="0.3">
      <c r="C126" s="177" t="s">
        <v>32</v>
      </c>
      <c r="D126" s="175" t="s">
        <v>47</v>
      </c>
    </row>
    <row r="127" spans="3:38" x14ac:dyDescent="0.25">
      <c r="C127" s="164" t="s">
        <v>86</v>
      </c>
      <c r="D127" s="165">
        <f t="shared" ref="D127" si="2">MAX(D122:AI122)</f>
        <v>0.25</v>
      </c>
    </row>
    <row r="128" spans="3:38" x14ac:dyDescent="0.25">
      <c r="C128" s="164" t="s">
        <v>87</v>
      </c>
      <c r="D128" s="165">
        <f>MIN(D122:AI122)</f>
        <v>0</v>
      </c>
    </row>
    <row r="129" spans="3:4" x14ac:dyDescent="0.25">
      <c r="C129" s="164" t="s">
        <v>66</v>
      </c>
      <c r="D129" s="166">
        <f>AVERAGE(D122:AI122)</f>
        <v>6.0000000000000005E-2</v>
      </c>
    </row>
    <row r="130" spans="3:4" x14ac:dyDescent="0.25">
      <c r="C130" s="164" t="s">
        <v>67</v>
      </c>
      <c r="D130" s="166">
        <f>MEDIAN(D122:AI122)</f>
        <v>2.5000000000000001E-2</v>
      </c>
    </row>
    <row r="131" spans="3:4" x14ac:dyDescent="0.25">
      <c r="C131" s="164" t="s">
        <v>78</v>
      </c>
      <c r="D131" s="167">
        <f>_xlfn.MODE.SNGL(D122:AI122)</f>
        <v>2.5000000000000001E-2</v>
      </c>
    </row>
    <row r="132" spans="3:4" x14ac:dyDescent="0.25">
      <c r="C132" s="164" t="s">
        <v>79</v>
      </c>
      <c r="D132" s="165">
        <v>0.25</v>
      </c>
    </row>
    <row r="133" spans="3:4" x14ac:dyDescent="0.25">
      <c r="C133" s="164" t="s">
        <v>80</v>
      </c>
      <c r="D133" s="166">
        <f>AVEDEV(D122:AI122)</f>
        <v>5.4375000000000021E-2</v>
      </c>
    </row>
    <row r="134" spans="3:4" x14ac:dyDescent="0.25">
      <c r="C134" s="164" t="s">
        <v>75</v>
      </c>
      <c r="D134" s="166">
        <f>_xlfn.VAR.S(D122:AI122)</f>
        <v>5.2822580645161292E-3</v>
      </c>
    </row>
    <row r="135" spans="3:4" x14ac:dyDescent="0.25">
      <c r="C135" s="168" t="s">
        <v>81</v>
      </c>
      <c r="D135" s="169">
        <f>_xlfn.STDEV.P(D122:AI122)</f>
        <v>7.1534519639122482E-2</v>
      </c>
    </row>
    <row r="220" spans="3:8" ht="15.75" thickBot="1" x14ac:dyDescent="0.3"/>
    <row r="221" spans="3:8" ht="15.75" thickBot="1" x14ac:dyDescent="0.3">
      <c r="E221" s="101" t="s">
        <v>43</v>
      </c>
      <c r="F221" s="102" t="s">
        <v>44</v>
      </c>
      <c r="G221" s="103" t="s">
        <v>45</v>
      </c>
      <c r="H221" s="101" t="s">
        <v>46</v>
      </c>
    </row>
    <row r="222" spans="3:8" ht="15.75" thickBot="1" x14ac:dyDescent="0.3">
      <c r="E222" s="121">
        <v>2.5000000000000001E-2</v>
      </c>
      <c r="F222" s="122">
        <v>0.01</v>
      </c>
      <c r="G222" s="121">
        <v>0.25</v>
      </c>
      <c r="H222" s="121">
        <v>2.5000000000000001E-2</v>
      </c>
    </row>
    <row r="223" spans="3:8" ht="15.75" thickBot="1" x14ac:dyDescent="0.3">
      <c r="C223" s="99" t="s">
        <v>37</v>
      </c>
      <c r="D223" s="100" t="s">
        <v>30</v>
      </c>
      <c r="E223" s="13">
        <v>2.5000000000000001E-2</v>
      </c>
      <c r="F223" s="122">
        <v>0.01</v>
      </c>
      <c r="G223" s="121">
        <v>0.25</v>
      </c>
      <c r="H223" s="13">
        <v>2.5000000000000001E-2</v>
      </c>
    </row>
    <row r="224" spans="3:8" ht="15.75" thickBot="1" x14ac:dyDescent="0.3">
      <c r="C224" s="37"/>
      <c r="D224" s="104">
        <v>2004</v>
      </c>
      <c r="E224" s="97">
        <v>8.0000000000000002E-3</v>
      </c>
      <c r="F224" s="125">
        <v>0.01</v>
      </c>
      <c r="G224" s="126">
        <v>0.25</v>
      </c>
      <c r="H224" s="127">
        <v>0.05</v>
      </c>
    </row>
    <row r="225" spans="3:8" ht="15.75" thickBot="1" x14ac:dyDescent="0.3">
      <c r="C225" s="44"/>
      <c r="D225" s="18"/>
      <c r="E225" s="97">
        <v>3.7999999999999999E-2</v>
      </c>
      <c r="F225" s="125">
        <v>0.01</v>
      </c>
      <c r="G225" s="126">
        <v>0.25</v>
      </c>
      <c r="H225" s="98">
        <v>2.5000000000000001E-2</v>
      </c>
    </row>
    <row r="226" spans="3:8" ht="15.75" thickBot="1" x14ac:dyDescent="0.3">
      <c r="C226" s="44"/>
      <c r="D226" s="18">
        <v>2005</v>
      </c>
      <c r="E226" s="122">
        <v>4.4999999999999998E-2</v>
      </c>
      <c r="F226" s="122">
        <v>0.01</v>
      </c>
      <c r="G226" s="121">
        <v>0.25</v>
      </c>
      <c r="H226" s="123">
        <v>0.08</v>
      </c>
    </row>
    <row r="227" spans="3:8" ht="15.75" thickBot="1" x14ac:dyDescent="0.3">
      <c r="C227" s="37"/>
      <c r="D227" s="18"/>
      <c r="E227" s="12">
        <v>8.0000000000000002E-3</v>
      </c>
      <c r="F227" s="122">
        <v>0.01</v>
      </c>
      <c r="G227" s="121">
        <v>0.25</v>
      </c>
      <c r="H227" s="13">
        <v>2.5000000000000001E-2</v>
      </c>
    </row>
    <row r="228" spans="3:8" ht="15.75" thickBot="1" x14ac:dyDescent="0.3">
      <c r="C228" s="44"/>
      <c r="D228" s="18">
        <v>2006</v>
      </c>
      <c r="E228" s="97">
        <v>1.4999999999999999E-2</v>
      </c>
      <c r="F228" s="125">
        <v>0.01</v>
      </c>
      <c r="G228" s="126">
        <v>0.25</v>
      </c>
      <c r="H228" s="127">
        <v>0.05</v>
      </c>
    </row>
    <row r="229" spans="3:8" ht="15.75" thickBot="1" x14ac:dyDescent="0.3">
      <c r="C229" s="44"/>
      <c r="D229" s="18"/>
      <c r="E229" s="97">
        <v>0.06</v>
      </c>
      <c r="F229" s="125">
        <v>0.01</v>
      </c>
      <c r="G229" s="126">
        <v>0.25</v>
      </c>
      <c r="H229" s="98">
        <v>2.5000000000000001E-2</v>
      </c>
    </row>
    <row r="230" spans="3:8" ht="15.75" thickBot="1" x14ac:dyDescent="0.3">
      <c r="C230" s="37"/>
      <c r="D230" s="18">
        <v>2007</v>
      </c>
      <c r="E230" s="121">
        <v>2.5000000000000001E-2</v>
      </c>
      <c r="F230" s="122">
        <v>0.01</v>
      </c>
      <c r="G230" s="121">
        <v>0.25</v>
      </c>
      <c r="H230" s="124">
        <v>2.5000000000000001E-2</v>
      </c>
    </row>
    <row r="231" spans="3:8" ht="15.75" thickBot="1" x14ac:dyDescent="0.3">
      <c r="C231" s="44"/>
      <c r="D231" s="18"/>
      <c r="E231" s="13">
        <v>2.5000000000000001E-2</v>
      </c>
      <c r="F231" s="122">
        <v>0.01</v>
      </c>
      <c r="G231" s="121">
        <v>0.25</v>
      </c>
      <c r="H231" s="13">
        <v>2.5000000000000001E-2</v>
      </c>
    </row>
    <row r="232" spans="3:8" ht="15.75" thickBot="1" x14ac:dyDescent="0.3">
      <c r="C232" s="44"/>
      <c r="D232" s="18">
        <v>2008</v>
      </c>
      <c r="E232" s="98">
        <v>2.5000000000000001E-2</v>
      </c>
      <c r="F232" s="125">
        <v>0.01</v>
      </c>
      <c r="G232" s="126">
        <v>0.25</v>
      </c>
      <c r="H232" s="127">
        <v>0.2</v>
      </c>
    </row>
    <row r="233" spans="3:8" ht="15.75" thickBot="1" x14ac:dyDescent="0.3">
      <c r="C233" s="37"/>
      <c r="D233" s="18"/>
      <c r="E233" s="98">
        <v>2.5000000000000001E-2</v>
      </c>
      <c r="F233" s="125">
        <v>0.01</v>
      </c>
      <c r="G233" s="126">
        <v>0.25</v>
      </c>
      <c r="H233" s="98">
        <v>2.5000000000000001E-2</v>
      </c>
    </row>
    <row r="234" spans="3:8" ht="15.75" thickBot="1" x14ac:dyDescent="0.3">
      <c r="C234" s="44"/>
      <c r="D234" s="18">
        <v>2009</v>
      </c>
      <c r="E234" s="121">
        <v>2.5000000000000001E-2</v>
      </c>
      <c r="F234" s="122">
        <v>0.01</v>
      </c>
      <c r="G234" s="121">
        <v>0.25</v>
      </c>
      <c r="H234" s="121">
        <v>0.08</v>
      </c>
    </row>
    <row r="235" spans="3:8" ht="15.75" thickBot="1" x14ac:dyDescent="0.3">
      <c r="C235" s="44"/>
      <c r="D235" s="18"/>
      <c r="E235" s="13">
        <v>2.5000000000000001E-2</v>
      </c>
      <c r="F235" s="122">
        <v>0.01</v>
      </c>
      <c r="G235" s="121">
        <v>0.25</v>
      </c>
      <c r="H235" s="13">
        <v>2.5000000000000001E-2</v>
      </c>
    </row>
    <row r="236" spans="3:8" ht="15.75" thickBot="1" x14ac:dyDescent="0.3">
      <c r="C236" s="37"/>
      <c r="D236" s="18">
        <v>2010</v>
      </c>
      <c r="E236" s="97">
        <v>4.0000000000000001E-3</v>
      </c>
      <c r="F236" s="125">
        <v>0.01</v>
      </c>
      <c r="G236" s="126">
        <v>0.25</v>
      </c>
      <c r="H236" s="97">
        <v>0.1</v>
      </c>
    </row>
    <row r="237" spans="3:8" ht="15.75" thickBot="1" x14ac:dyDescent="0.3">
      <c r="C237" s="44"/>
      <c r="D237" s="18"/>
      <c r="E237" s="97">
        <v>8.0000000000000002E-3</v>
      </c>
      <c r="F237" s="125">
        <v>0.01</v>
      </c>
      <c r="G237" s="126">
        <v>0.25</v>
      </c>
      <c r="H237" s="97">
        <v>2.5000000000000001E-2</v>
      </c>
    </row>
    <row r="238" spans="3:8" ht="15.75" thickBot="1" x14ac:dyDescent="0.3">
      <c r="C238" s="44"/>
      <c r="D238" s="18">
        <v>2011</v>
      </c>
      <c r="E238" s="122">
        <v>1.1299999999999999E-2</v>
      </c>
      <c r="F238" s="122">
        <v>0.01</v>
      </c>
      <c r="G238" s="121">
        <v>0.25</v>
      </c>
      <c r="H238" s="122">
        <v>0.1</v>
      </c>
    </row>
    <row r="239" spans="3:8" ht="15.75" thickBot="1" x14ac:dyDescent="0.3">
      <c r="C239" s="37"/>
      <c r="D239" s="18"/>
      <c r="E239" s="12">
        <v>3.0000000000000001E-3</v>
      </c>
      <c r="F239" s="122">
        <v>0.01</v>
      </c>
      <c r="G239" s="121">
        <v>0.25</v>
      </c>
      <c r="H239" s="12">
        <v>0.25</v>
      </c>
    </row>
    <row r="240" spans="3:8" ht="15.75" thickBot="1" x14ac:dyDescent="0.3">
      <c r="C240" s="44"/>
      <c r="D240" s="18">
        <v>2012</v>
      </c>
      <c r="E240" s="98">
        <v>2.5000000000000001E-2</v>
      </c>
      <c r="F240" s="125">
        <v>0.01</v>
      </c>
      <c r="G240" s="126">
        <v>0.25</v>
      </c>
      <c r="H240" s="98">
        <v>0.03</v>
      </c>
    </row>
    <row r="241" spans="3:8" ht="15.75" thickBot="1" x14ac:dyDescent="0.3">
      <c r="C241" s="44"/>
      <c r="D241" s="18"/>
      <c r="E241" s="97">
        <v>2.3999999999999998E-3</v>
      </c>
      <c r="F241" s="125">
        <v>0.01</v>
      </c>
      <c r="G241" s="126">
        <v>0.25</v>
      </c>
      <c r="H241" s="97">
        <v>0.01</v>
      </c>
    </row>
    <row r="242" spans="3:8" ht="15.75" thickBot="1" x14ac:dyDescent="0.3">
      <c r="C242" s="37"/>
      <c r="D242" s="18">
        <v>2013</v>
      </c>
      <c r="E242" s="121">
        <v>2.5000000000000001E-2</v>
      </c>
      <c r="F242" s="122">
        <v>0.01</v>
      </c>
      <c r="G242" s="121">
        <v>0.25</v>
      </c>
      <c r="H242" s="121">
        <v>0.13</v>
      </c>
    </row>
    <row r="243" spans="3:8" ht="15.75" thickBot="1" x14ac:dyDescent="0.3">
      <c r="C243" s="44"/>
      <c r="D243" s="18"/>
      <c r="E243" s="13">
        <v>1E-3</v>
      </c>
      <c r="F243" s="122">
        <v>0.01</v>
      </c>
      <c r="G243" s="121">
        <v>0.25</v>
      </c>
      <c r="H243" s="13">
        <v>0.01</v>
      </c>
    </row>
    <row r="244" spans="3:8" ht="15.75" thickBot="1" x14ac:dyDescent="0.3">
      <c r="C244" s="44"/>
      <c r="D244" s="18">
        <v>2014</v>
      </c>
      <c r="E244" s="97">
        <v>2.7E-2</v>
      </c>
      <c r="F244" s="125">
        <v>0.01</v>
      </c>
      <c r="G244" s="126">
        <v>0.25</v>
      </c>
      <c r="H244" s="97">
        <v>0.03</v>
      </c>
    </row>
    <row r="245" spans="3:8" ht="15.75" thickBot="1" x14ac:dyDescent="0.3">
      <c r="C245" s="37"/>
      <c r="D245" s="18"/>
      <c r="E245" s="98">
        <v>1.5E-3</v>
      </c>
      <c r="F245" s="125">
        <v>0.01</v>
      </c>
      <c r="G245" s="126">
        <v>0.25</v>
      </c>
      <c r="H245" s="98">
        <v>0.01</v>
      </c>
    </row>
    <row r="246" spans="3:8" ht="15.75" thickBot="1" x14ac:dyDescent="0.3">
      <c r="C246" s="44"/>
      <c r="D246" s="18">
        <v>2015</v>
      </c>
      <c r="E246" s="122">
        <v>4.2999999999999997E-2</v>
      </c>
      <c r="F246" s="122">
        <v>0.01</v>
      </c>
      <c r="G246" s="121">
        <v>0.25</v>
      </c>
      <c r="H246" s="122">
        <v>0.04</v>
      </c>
    </row>
    <row r="247" spans="3:8" ht="15.75" thickBot="1" x14ac:dyDescent="0.3">
      <c r="C247" s="44"/>
      <c r="D247" s="18"/>
      <c r="E247" s="12">
        <v>2E-3</v>
      </c>
      <c r="F247" s="122">
        <v>0.01</v>
      </c>
      <c r="G247" s="121">
        <v>0.25</v>
      </c>
      <c r="H247" s="12">
        <v>0</v>
      </c>
    </row>
    <row r="248" spans="3:8" ht="15.75" thickBot="1" x14ac:dyDescent="0.3">
      <c r="C248" s="37"/>
      <c r="D248" s="18">
        <v>2016</v>
      </c>
      <c r="E248" s="98">
        <v>2.5000000000000001E-2</v>
      </c>
      <c r="F248" s="125">
        <v>0.01</v>
      </c>
      <c r="G248" s="126">
        <v>0.25</v>
      </c>
      <c r="H248" s="98">
        <v>0.22</v>
      </c>
    </row>
    <row r="249" spans="3:8" ht="15.75" thickBot="1" x14ac:dyDescent="0.3">
      <c r="C249" s="44"/>
      <c r="D249" s="18"/>
      <c r="E249" s="97">
        <v>0</v>
      </c>
      <c r="F249" s="125">
        <v>0.01</v>
      </c>
      <c r="G249" s="126">
        <v>0.25</v>
      </c>
      <c r="H249" s="97">
        <v>0</v>
      </c>
    </row>
    <row r="250" spans="3:8" ht="15.75" thickBot="1" x14ac:dyDescent="0.3">
      <c r="C250" s="44"/>
      <c r="D250" s="18">
        <v>2017</v>
      </c>
      <c r="E250" s="122">
        <v>0</v>
      </c>
      <c r="F250" s="122">
        <v>0.01</v>
      </c>
      <c r="G250" s="121">
        <v>0.25</v>
      </c>
      <c r="H250" s="122">
        <v>0.03</v>
      </c>
    </row>
    <row r="251" spans="3:8" ht="15.75" thickBot="1" x14ac:dyDescent="0.3">
      <c r="C251" s="37"/>
      <c r="D251" s="18"/>
      <c r="E251" s="12">
        <v>0</v>
      </c>
      <c r="F251" s="122">
        <v>0.01</v>
      </c>
      <c r="G251" s="121">
        <v>0.25</v>
      </c>
      <c r="H251" s="12">
        <v>0</v>
      </c>
    </row>
    <row r="252" spans="3:8" ht="15.75" thickBot="1" x14ac:dyDescent="0.3">
      <c r="C252" s="44"/>
      <c r="D252" s="18">
        <v>2018</v>
      </c>
      <c r="E252" s="97">
        <v>0</v>
      </c>
      <c r="F252" s="125">
        <v>0.01</v>
      </c>
      <c r="G252" s="126">
        <v>0.25</v>
      </c>
      <c r="H252" s="97">
        <v>0.25</v>
      </c>
    </row>
    <row r="253" spans="3:8" ht="15.75" thickBot="1" x14ac:dyDescent="0.3">
      <c r="C253" s="44"/>
      <c r="D253" s="18"/>
      <c r="E253" s="97">
        <v>0</v>
      </c>
      <c r="F253" s="125">
        <v>0.01</v>
      </c>
      <c r="G253" s="126">
        <v>0.25</v>
      </c>
      <c r="H253" s="97">
        <v>0</v>
      </c>
    </row>
    <row r="254" spans="3:8" ht="15.75" thickBot="1" x14ac:dyDescent="0.3">
      <c r="C254" s="44"/>
      <c r="D254" s="18">
        <v>2019</v>
      </c>
      <c r="E254" s="92">
        <f>AVERAGE(E222:E253)</f>
        <v>1.7256250000000008E-2</v>
      </c>
      <c r="F254" s="56"/>
      <c r="G254" s="56"/>
      <c r="H254" s="92">
        <f ca="1">AVERAGE(H254)</f>
        <v>0</v>
      </c>
    </row>
    <row r="255" spans="3:8" ht="15.75" thickBot="1" x14ac:dyDescent="0.3">
      <c r="C255" s="44"/>
      <c r="D255" s="18"/>
      <c r="E255" s="96">
        <f>MEDIAN(E222:E254)</f>
        <v>1.7256250000000008E-2</v>
      </c>
      <c r="F255" s="56"/>
      <c r="G255" s="56"/>
      <c r="H255" s="92">
        <f>MEDIAN(E255:G255)</f>
        <v>1.7256250000000008E-2</v>
      </c>
    </row>
    <row r="256" spans="3:8" ht="15.75" thickBot="1" x14ac:dyDescent="0.3">
      <c r="C256" s="44"/>
      <c r="D256" s="36" t="s">
        <v>18</v>
      </c>
      <c r="E256" s="94">
        <f>AVEDEV(E222:E255)</f>
        <v>1.2464705882352945E-2</v>
      </c>
      <c r="F256" s="56"/>
      <c r="G256" s="56"/>
      <c r="H256" s="56">
        <f>AVEDEV(H255)</f>
        <v>0</v>
      </c>
    </row>
    <row r="257" spans="3:8" ht="15.75" thickBot="1" x14ac:dyDescent="0.3">
      <c r="C257" s="44"/>
      <c r="D257" s="1" t="s">
        <v>35</v>
      </c>
    </row>
    <row r="258" spans="3:8" ht="15.75" thickBot="1" x14ac:dyDescent="0.3">
      <c r="C258" s="44"/>
      <c r="D258" s="93" t="s">
        <v>36</v>
      </c>
    </row>
    <row r="260" spans="3:8" ht="15.75" thickBot="1" x14ac:dyDescent="0.3"/>
    <row r="261" spans="3:8" ht="15.75" thickBot="1" x14ac:dyDescent="0.3">
      <c r="E261" s="120" t="s">
        <v>52</v>
      </c>
      <c r="F261" s="102" t="s">
        <v>50</v>
      </c>
      <c r="G261" s="103" t="s">
        <v>51</v>
      </c>
      <c r="H261" s="120" t="s">
        <v>53</v>
      </c>
    </row>
    <row r="262" spans="3:8" ht="15.75" thickBot="1" x14ac:dyDescent="0.3">
      <c r="E262" s="125">
        <v>0.02</v>
      </c>
      <c r="F262" s="125">
        <v>0.05</v>
      </c>
      <c r="G262" s="126">
        <v>0.5</v>
      </c>
      <c r="H262" s="125">
        <v>0.02</v>
      </c>
    </row>
    <row r="263" spans="3:8" ht="15.75" thickBot="1" x14ac:dyDescent="0.3">
      <c r="C263" s="99" t="s">
        <v>40</v>
      </c>
      <c r="D263" s="100" t="s">
        <v>30</v>
      </c>
      <c r="E263" s="97">
        <v>0.02</v>
      </c>
      <c r="F263" s="125">
        <v>0.05</v>
      </c>
      <c r="G263" s="126">
        <v>0.5</v>
      </c>
      <c r="H263" s="97">
        <v>0.02</v>
      </c>
    </row>
    <row r="264" spans="3:8" ht="15.75" thickBot="1" x14ac:dyDescent="0.3">
      <c r="C264" s="109"/>
      <c r="D264" s="110">
        <v>2004</v>
      </c>
      <c r="E264" s="131">
        <v>2.5000000000000001E-2</v>
      </c>
      <c r="F264" s="129">
        <v>0.05</v>
      </c>
      <c r="G264" s="130">
        <v>0.5</v>
      </c>
      <c r="H264" s="132">
        <v>0.01</v>
      </c>
    </row>
    <row r="265" spans="3:8" ht="15.75" thickBot="1" x14ac:dyDescent="0.3">
      <c r="C265" s="59"/>
      <c r="D265" s="112"/>
      <c r="E265" s="132">
        <v>0.02</v>
      </c>
      <c r="F265" s="129">
        <v>0.05</v>
      </c>
      <c r="G265" s="130">
        <v>0.5</v>
      </c>
      <c r="H265" s="132">
        <v>0.02</v>
      </c>
    </row>
    <row r="266" spans="3:8" ht="15.75" thickBot="1" x14ac:dyDescent="0.3">
      <c r="C266" s="59"/>
      <c r="D266" s="112">
        <v>2005</v>
      </c>
      <c r="E266" s="125">
        <v>0.02</v>
      </c>
      <c r="F266" s="125">
        <v>0.05</v>
      </c>
      <c r="G266" s="126">
        <v>0.5</v>
      </c>
      <c r="H266" s="125">
        <v>0.01</v>
      </c>
    </row>
    <row r="267" spans="3:8" ht="15.75" thickBot="1" x14ac:dyDescent="0.3">
      <c r="C267" s="115"/>
      <c r="D267" s="112"/>
      <c r="E267" s="98">
        <v>2.5000000000000001E-2</v>
      </c>
      <c r="F267" s="125">
        <v>0.05</v>
      </c>
      <c r="G267" s="126">
        <v>0.5</v>
      </c>
      <c r="H267" s="98">
        <v>2.5000000000000001E-2</v>
      </c>
    </row>
    <row r="268" spans="3:8" ht="15.75" thickBot="1" x14ac:dyDescent="0.3">
      <c r="C268" s="59"/>
      <c r="D268" s="112">
        <v>2006</v>
      </c>
      <c r="E268" s="131">
        <v>2.5000000000000001E-2</v>
      </c>
      <c r="F268" s="129">
        <v>0.05</v>
      </c>
      <c r="G268" s="130">
        <v>0.5</v>
      </c>
      <c r="H268" s="132">
        <v>0.02</v>
      </c>
    </row>
    <row r="269" spans="3:8" ht="15.75" thickBot="1" x14ac:dyDescent="0.3">
      <c r="C269" s="59"/>
      <c r="D269" s="112"/>
      <c r="E269" s="131">
        <v>2.5000000000000001E-2</v>
      </c>
      <c r="F269" s="129">
        <v>0.05</v>
      </c>
      <c r="G269" s="130">
        <v>0.5</v>
      </c>
      <c r="H269" s="131">
        <v>2.5000000000000001E-2</v>
      </c>
    </row>
    <row r="270" spans="3:8" ht="15.75" thickBot="1" x14ac:dyDescent="0.3">
      <c r="C270" s="115"/>
      <c r="D270" s="112">
        <v>2007</v>
      </c>
      <c r="E270" s="125">
        <v>0.02</v>
      </c>
      <c r="F270" s="125">
        <v>0.05</v>
      </c>
      <c r="G270" s="126">
        <v>0.5</v>
      </c>
      <c r="H270" s="125">
        <v>0.01</v>
      </c>
    </row>
    <row r="271" spans="3:8" ht="15.75" thickBot="1" x14ac:dyDescent="0.3">
      <c r="C271" s="59"/>
      <c r="D271" s="112"/>
      <c r="E271" s="98">
        <v>2.5000000000000001E-2</v>
      </c>
      <c r="F271" s="125">
        <v>0.05</v>
      </c>
      <c r="G271" s="126">
        <v>0.5</v>
      </c>
      <c r="H271" s="98">
        <v>2.5000000000000001E-2</v>
      </c>
    </row>
    <row r="272" spans="3:8" ht="15.75" thickBot="1" x14ac:dyDescent="0.3">
      <c r="C272" s="59"/>
      <c r="D272" s="112">
        <v>2008</v>
      </c>
      <c r="E272" s="132">
        <v>0.01</v>
      </c>
      <c r="F272" s="129">
        <v>0.05</v>
      </c>
      <c r="G272" s="130">
        <v>0.5</v>
      </c>
      <c r="H272" s="132">
        <v>0.01</v>
      </c>
    </row>
    <row r="273" spans="3:8" ht="15.75" thickBot="1" x14ac:dyDescent="0.3">
      <c r="C273" s="115"/>
      <c r="D273" s="112"/>
      <c r="E273" s="132">
        <v>0.02</v>
      </c>
      <c r="F273" s="129">
        <v>0.05</v>
      </c>
      <c r="G273" s="130">
        <v>0.5</v>
      </c>
      <c r="H273" s="132">
        <v>0.02</v>
      </c>
    </row>
    <row r="274" spans="3:8" ht="15.75" thickBot="1" x14ac:dyDescent="0.3">
      <c r="C274" s="59"/>
      <c r="D274" s="112">
        <v>2009</v>
      </c>
      <c r="E274" s="125">
        <v>0.28000000000000003</v>
      </c>
      <c r="F274" s="125">
        <v>0.05</v>
      </c>
      <c r="G274" s="126">
        <v>0.5</v>
      </c>
      <c r="H274" s="125">
        <v>0.01</v>
      </c>
    </row>
    <row r="275" spans="3:8" ht="15.75" thickBot="1" x14ac:dyDescent="0.3">
      <c r="C275" s="59"/>
      <c r="D275" s="112"/>
      <c r="E275" s="98">
        <v>2.5000000000000001E-2</v>
      </c>
      <c r="F275" s="125">
        <v>0.05</v>
      </c>
      <c r="G275" s="126">
        <v>0.5</v>
      </c>
      <c r="H275" s="98">
        <v>2.5000000000000001E-2</v>
      </c>
    </row>
    <row r="276" spans="3:8" ht="15.75" thickBot="1" x14ac:dyDescent="0.3">
      <c r="C276" s="115"/>
      <c r="D276" s="112">
        <v>2010</v>
      </c>
      <c r="E276" s="131">
        <v>3.5000000000000003E-2</v>
      </c>
      <c r="F276" s="129">
        <v>0.05</v>
      </c>
      <c r="G276" s="130">
        <v>0.5</v>
      </c>
      <c r="H276" s="131">
        <v>0.02</v>
      </c>
    </row>
    <row r="277" spans="3:8" ht="15.75" thickBot="1" x14ac:dyDescent="0.3">
      <c r="C277" s="59"/>
      <c r="D277" s="112"/>
      <c r="E277" s="132">
        <v>0.28000000000000003</v>
      </c>
      <c r="F277" s="129">
        <v>0.05</v>
      </c>
      <c r="G277" s="130">
        <v>0.5</v>
      </c>
      <c r="H277" s="132">
        <v>2.8000000000000001E-2</v>
      </c>
    </row>
    <row r="278" spans="3:8" ht="15.75" thickBot="1" x14ac:dyDescent="0.3">
      <c r="C278" s="59"/>
      <c r="D278" s="112">
        <v>2011</v>
      </c>
      <c r="E278" s="126">
        <v>3.5000000000000003E-2</v>
      </c>
      <c r="F278" s="125">
        <v>0.05</v>
      </c>
      <c r="G278" s="126">
        <v>0.5</v>
      </c>
      <c r="H278" s="126">
        <v>0.04</v>
      </c>
    </row>
    <row r="279" spans="3:8" ht="15.75" thickBot="1" x14ac:dyDescent="0.3">
      <c r="C279" s="115"/>
      <c r="D279" s="112"/>
      <c r="E279" s="97">
        <v>0.11</v>
      </c>
      <c r="F279" s="125">
        <v>0.05</v>
      </c>
      <c r="G279" s="126">
        <v>0.5</v>
      </c>
      <c r="H279" s="97">
        <v>0.11</v>
      </c>
    </row>
    <row r="280" spans="3:8" ht="15.75" thickBot="1" x14ac:dyDescent="0.3">
      <c r="C280" s="59"/>
      <c r="D280" s="112">
        <v>2012</v>
      </c>
      <c r="E280" s="132">
        <v>0.02</v>
      </c>
      <c r="F280" s="129">
        <v>0.05</v>
      </c>
      <c r="G280" s="130">
        <v>0.5</v>
      </c>
      <c r="H280" s="132">
        <v>3.5000000000000003E-2</v>
      </c>
    </row>
    <row r="281" spans="3:8" ht="15.75" thickBot="1" x14ac:dyDescent="0.3">
      <c r="C281" s="59"/>
      <c r="D281" s="112"/>
      <c r="E281" s="131">
        <v>3.5000000000000003E-2</v>
      </c>
      <c r="F281" s="129">
        <v>0.05</v>
      </c>
      <c r="G281" s="130">
        <v>0.5</v>
      </c>
      <c r="H281" s="131">
        <v>3.5000000000000003E-2</v>
      </c>
    </row>
    <row r="282" spans="3:8" ht="15.75" thickBot="1" x14ac:dyDescent="0.3">
      <c r="C282" s="115"/>
      <c r="D282" s="112">
        <v>2013</v>
      </c>
      <c r="E282" s="126">
        <v>2.5000000000000001E-2</v>
      </c>
      <c r="F282" s="125">
        <v>0.05</v>
      </c>
      <c r="G282" s="126">
        <v>0.5</v>
      </c>
      <c r="H282" s="126">
        <v>3.5000000000000003E-2</v>
      </c>
    </row>
    <row r="283" spans="3:8" ht="15.75" thickBot="1" x14ac:dyDescent="0.3">
      <c r="C283" s="59"/>
      <c r="D283" s="112"/>
      <c r="E283" s="97">
        <v>0.09</v>
      </c>
      <c r="F283" s="125">
        <v>0.05</v>
      </c>
      <c r="G283" s="126">
        <v>0.5</v>
      </c>
      <c r="H283" s="97">
        <v>2.5000000000000001E-2</v>
      </c>
    </row>
    <row r="284" spans="3:8" ht="15.75" thickBot="1" x14ac:dyDescent="0.3">
      <c r="C284" s="59"/>
      <c r="D284" s="112">
        <v>2014</v>
      </c>
      <c r="E284" s="131">
        <v>3.5000000000000003E-2</v>
      </c>
      <c r="F284" s="129">
        <v>0.05</v>
      </c>
      <c r="G284" s="130">
        <v>0.5</v>
      </c>
      <c r="H284" s="131">
        <v>3.5000000000000003E-2</v>
      </c>
    </row>
    <row r="285" spans="3:8" ht="15.75" thickBot="1" x14ac:dyDescent="0.3">
      <c r="C285" s="115"/>
      <c r="D285" s="112"/>
      <c r="E285" s="131">
        <v>2.5000000000000001E-2</v>
      </c>
      <c r="F285" s="129">
        <v>0.05</v>
      </c>
      <c r="G285" s="130">
        <v>0.5</v>
      </c>
      <c r="H285" s="131">
        <v>2.5000000000000001E-2</v>
      </c>
    </row>
    <row r="286" spans="3:8" ht="15.75" thickBot="1" x14ac:dyDescent="0.3">
      <c r="C286" s="59"/>
      <c r="D286" s="112">
        <v>2015</v>
      </c>
      <c r="E286" s="125">
        <v>0.02</v>
      </c>
      <c r="F286" s="125">
        <v>0.05</v>
      </c>
      <c r="G286" s="126">
        <v>0.5</v>
      </c>
      <c r="H286" s="125">
        <v>0.09</v>
      </c>
    </row>
    <row r="287" spans="3:8" ht="15.75" thickBot="1" x14ac:dyDescent="0.3">
      <c r="C287" s="59"/>
      <c r="D287" s="112"/>
      <c r="E287" s="98">
        <v>3.5000000000000003E-2</v>
      </c>
      <c r="F287" s="125">
        <v>0.05</v>
      </c>
      <c r="G287" s="126">
        <v>0.5</v>
      </c>
      <c r="H287" s="98">
        <v>3.5000000000000003E-2</v>
      </c>
    </row>
    <row r="288" spans="3:8" ht="15.75" thickBot="1" x14ac:dyDescent="0.3">
      <c r="C288" s="115"/>
      <c r="D288" s="112">
        <v>2016</v>
      </c>
      <c r="E288" s="132">
        <v>0.06</v>
      </c>
      <c r="F288" s="129">
        <v>0.05</v>
      </c>
      <c r="G288" s="130">
        <v>0.5</v>
      </c>
      <c r="H288" s="132">
        <v>0.02</v>
      </c>
    </row>
    <row r="289" spans="3:8" ht="15.75" thickBot="1" x14ac:dyDescent="0.3">
      <c r="C289" s="59"/>
      <c r="D289" s="112"/>
      <c r="E289" s="131">
        <v>2.5000000000000001E-2</v>
      </c>
      <c r="F289" s="129">
        <v>0.05</v>
      </c>
      <c r="G289" s="130">
        <v>0.5</v>
      </c>
      <c r="H289" s="131">
        <v>2.5000000000000001E-2</v>
      </c>
    </row>
    <row r="290" spans="3:8" ht="15.75" thickBot="1" x14ac:dyDescent="0.3">
      <c r="C290" s="59"/>
      <c r="D290" s="112">
        <v>2017</v>
      </c>
      <c r="E290" s="126">
        <v>2.5000000000000001E-2</v>
      </c>
      <c r="F290" s="125">
        <v>0.05</v>
      </c>
      <c r="G290" s="126">
        <v>0.5</v>
      </c>
      <c r="H290" s="126">
        <v>0.19</v>
      </c>
    </row>
    <row r="291" spans="3:8" ht="15.75" thickBot="1" x14ac:dyDescent="0.3">
      <c r="C291" s="115"/>
      <c r="D291" s="112"/>
      <c r="E291" s="98">
        <v>2.5000000000000001E-2</v>
      </c>
      <c r="F291" s="125">
        <v>0.05</v>
      </c>
      <c r="G291" s="126">
        <v>0.5</v>
      </c>
      <c r="H291" s="98">
        <v>2.5000000000000001E-2</v>
      </c>
    </row>
    <row r="292" spans="3:8" ht="15.75" thickBot="1" x14ac:dyDescent="0.3">
      <c r="C292" s="59"/>
      <c r="D292" s="112">
        <v>2018</v>
      </c>
      <c r="E292" s="128">
        <v>2.5000000000000001E-2</v>
      </c>
      <c r="F292" s="129">
        <v>0.05</v>
      </c>
      <c r="G292" s="130">
        <v>0.5</v>
      </c>
      <c r="H292" s="128">
        <v>3.5000000000000003E-2</v>
      </c>
    </row>
    <row r="293" spans="3:8" ht="15.75" thickBot="1" x14ac:dyDescent="0.3">
      <c r="C293" s="59"/>
      <c r="D293" s="112"/>
      <c r="E293" s="131">
        <v>2.5000000000000001E-2</v>
      </c>
      <c r="F293" s="129">
        <v>0.05</v>
      </c>
      <c r="G293" s="130">
        <v>0.5</v>
      </c>
      <c r="H293" s="131">
        <v>2.5000000000000001E-2</v>
      </c>
    </row>
    <row r="294" spans="3:8" ht="15.75" thickBot="1" x14ac:dyDescent="0.3">
      <c r="C294" s="59"/>
      <c r="D294" s="112">
        <v>2019</v>
      </c>
    </row>
    <row r="295" spans="3:8" ht="15.75" thickBot="1" x14ac:dyDescent="0.3">
      <c r="C295" s="118"/>
      <c r="D295" s="119"/>
    </row>
  </sheetData>
  <pageMargins left="0.7" right="0.7" top="0.78740157499999996" bottom="0.78740157499999996" header="0.3" footer="0.3"/>
  <pageSetup paperSize="9" orientation="portrait" r:id="rId1"/>
  <drawing r:id="rId2"/>
  <tableParts count="4">
    <tablePart r:id="rId3"/>
    <tablePart r:id="rId4"/>
    <tablePart r:id="rId5"/>
    <tablePart r:id="rId6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A8732-4385-429C-8DD5-19B77434D431}">
  <dimension ref="B4:N22"/>
  <sheetViews>
    <sheetView workbookViewId="0">
      <selection activeCell="H12" sqref="H12"/>
    </sheetView>
  </sheetViews>
  <sheetFormatPr defaultRowHeight="15" x14ac:dyDescent="0.25"/>
  <cols>
    <col min="2" max="2" width="18.28515625" customWidth="1"/>
    <col min="3" max="3" width="17.7109375" customWidth="1"/>
    <col min="4" max="4" width="26.28515625" customWidth="1"/>
    <col min="5" max="5" width="27.28515625" customWidth="1"/>
    <col min="9" max="9" width="20.28515625" customWidth="1"/>
    <col min="10" max="14" width="10.5703125" customWidth="1"/>
  </cols>
  <sheetData>
    <row r="4" spans="2:14" ht="15.75" thickBot="1" x14ac:dyDescent="0.3">
      <c r="B4" t="s">
        <v>54</v>
      </c>
    </row>
    <row r="5" spans="2:14" ht="15.75" thickBot="1" x14ac:dyDescent="0.3">
      <c r="B5" s="44" t="s">
        <v>58</v>
      </c>
      <c r="C5" s="44" t="s">
        <v>72</v>
      </c>
      <c r="D5" s="44" t="s">
        <v>59</v>
      </c>
      <c r="E5" s="44" t="s">
        <v>70</v>
      </c>
    </row>
    <row r="6" spans="2:14" ht="15.75" thickBot="1" x14ac:dyDescent="0.3">
      <c r="B6" s="36" t="s">
        <v>18</v>
      </c>
      <c r="C6" s="1" t="s">
        <v>35</v>
      </c>
      <c r="D6" s="93" t="s">
        <v>36</v>
      </c>
      <c r="E6" s="157" t="s">
        <v>74</v>
      </c>
    </row>
    <row r="7" spans="2:14" ht="15.75" thickBot="1" x14ac:dyDescent="0.3">
      <c r="B7" s="143">
        <v>4.6562499999999986E-2</v>
      </c>
      <c r="C7" s="144">
        <v>2.5000000000000001E-2</v>
      </c>
      <c r="D7" s="145">
        <v>6.3435960572454486E-2</v>
      </c>
      <c r="E7" s="145">
        <v>3.6699218749999991E-2</v>
      </c>
    </row>
    <row r="9" spans="2:14" ht="15.75" thickBot="1" x14ac:dyDescent="0.3">
      <c r="B9" t="s">
        <v>55</v>
      </c>
    </row>
    <row r="10" spans="2:14" ht="15.75" thickBot="1" x14ac:dyDescent="0.3">
      <c r="B10" s="44" t="s">
        <v>60</v>
      </c>
      <c r="C10" s="44" t="s">
        <v>73</v>
      </c>
      <c r="D10" s="44" t="s">
        <v>61</v>
      </c>
      <c r="E10" s="44" t="s">
        <v>71</v>
      </c>
    </row>
    <row r="11" spans="2:14" ht="15.75" thickBot="1" x14ac:dyDescent="0.3">
      <c r="B11" s="36" t="s">
        <v>18</v>
      </c>
      <c r="C11" s="1" t="s">
        <v>35</v>
      </c>
      <c r="D11" s="93" t="s">
        <v>36</v>
      </c>
      <c r="E11" s="157" t="s">
        <v>74</v>
      </c>
    </row>
    <row r="12" spans="2:14" ht="15.75" thickBot="1" x14ac:dyDescent="0.3">
      <c r="B12" s="146">
        <v>1.7256250000000008E-2</v>
      </c>
      <c r="C12" s="147">
        <v>0.02</v>
      </c>
      <c r="D12" s="147">
        <v>1.5386478185000618E-2</v>
      </c>
      <c r="E12" s="147">
        <v>1.3243750000000004E-2</v>
      </c>
    </row>
    <row r="13" spans="2:14" x14ac:dyDescent="0.25">
      <c r="I13" t="s">
        <v>62</v>
      </c>
      <c r="J13" s="142" t="s">
        <v>63</v>
      </c>
      <c r="K13" s="142" t="s">
        <v>82</v>
      </c>
      <c r="L13" s="142" t="s">
        <v>83</v>
      </c>
      <c r="M13" s="142" t="s">
        <v>84</v>
      </c>
      <c r="N13" s="142" t="s">
        <v>85</v>
      </c>
    </row>
    <row r="14" spans="2:14" ht="15.75" thickBot="1" x14ac:dyDescent="0.3">
      <c r="B14" t="s">
        <v>56</v>
      </c>
      <c r="I14" t="s">
        <v>66</v>
      </c>
      <c r="J14" s="142">
        <v>4.6562499999999986E-2</v>
      </c>
      <c r="K14" s="142">
        <v>1.7256250000000008E-2</v>
      </c>
      <c r="L14" s="142"/>
      <c r="M14" s="142">
        <v>3.3843749999999999E-2</v>
      </c>
      <c r="N14" s="142">
        <v>6.0000000000000005E-2</v>
      </c>
    </row>
    <row r="15" spans="2:14" ht="15.75" thickBot="1" x14ac:dyDescent="0.3">
      <c r="B15" s="44" t="s">
        <v>58</v>
      </c>
      <c r="C15" s="44" t="s">
        <v>72</v>
      </c>
      <c r="D15" s="44" t="s">
        <v>59</v>
      </c>
      <c r="E15" s="44" t="s">
        <v>70</v>
      </c>
      <c r="I15" t="s">
        <v>67</v>
      </c>
      <c r="J15" s="142">
        <v>2.5000000000000001E-2</v>
      </c>
      <c r="K15" s="142">
        <v>0.02</v>
      </c>
      <c r="L15" s="142"/>
      <c r="M15" s="142">
        <v>2.5000000000000001E-2</v>
      </c>
      <c r="N15" s="142">
        <v>2.5000000000000001E-2</v>
      </c>
    </row>
    <row r="16" spans="2:14" ht="15.75" thickBot="1" x14ac:dyDescent="0.3">
      <c r="B16" s="36" t="s">
        <v>18</v>
      </c>
      <c r="C16" s="1" t="s">
        <v>35</v>
      </c>
      <c r="D16" s="93" t="s">
        <v>36</v>
      </c>
      <c r="E16" s="157" t="s">
        <v>74</v>
      </c>
      <c r="I16" t="s">
        <v>78</v>
      </c>
      <c r="J16" s="142"/>
      <c r="K16" s="142"/>
      <c r="L16" s="142"/>
      <c r="M16" s="142"/>
      <c r="N16" s="142"/>
    </row>
    <row r="17" spans="2:14" ht="15.75" thickBot="1" x14ac:dyDescent="0.3">
      <c r="B17" s="143">
        <v>3.3843749999999999E-2</v>
      </c>
      <c r="C17" s="145">
        <v>2.5000000000000001E-2</v>
      </c>
      <c r="D17" s="145">
        <v>3.4598689800879746E-2</v>
      </c>
      <c r="E17" s="145">
        <v>1.8847656250000004E-2</v>
      </c>
      <c r="I17" t="s">
        <v>79</v>
      </c>
      <c r="J17" s="142"/>
      <c r="K17" s="142"/>
      <c r="L17" s="142"/>
      <c r="M17" s="142"/>
      <c r="N17" s="142"/>
    </row>
    <row r="18" spans="2:14" x14ac:dyDescent="0.25">
      <c r="I18" t="s">
        <v>80</v>
      </c>
      <c r="J18" s="142">
        <v>3.6699218749999991E-2</v>
      </c>
      <c r="K18" s="142">
        <v>1.3243750000000004E-2</v>
      </c>
      <c r="L18" s="142"/>
      <c r="M18" s="142">
        <v>1.8847656250000004E-2</v>
      </c>
      <c r="N18" s="142">
        <v>5.4375000000000021E-2</v>
      </c>
    </row>
    <row r="19" spans="2:14" ht="15.75" thickBot="1" x14ac:dyDescent="0.3">
      <c r="B19" t="s">
        <v>57</v>
      </c>
      <c r="I19" t="s">
        <v>75</v>
      </c>
    </row>
    <row r="20" spans="2:14" ht="15.75" thickBot="1" x14ac:dyDescent="0.3">
      <c r="B20" s="44" t="s">
        <v>60</v>
      </c>
      <c r="C20" s="44" t="s">
        <v>73</v>
      </c>
      <c r="D20" s="44" t="s">
        <v>61</v>
      </c>
      <c r="E20" s="44" t="s">
        <v>71</v>
      </c>
      <c r="I20" t="s">
        <v>81</v>
      </c>
      <c r="J20" s="142">
        <v>6.3435960572454486E-2</v>
      </c>
      <c r="K20" s="142">
        <v>1.5386478185000618E-2</v>
      </c>
      <c r="L20" s="142"/>
      <c r="M20" s="142">
        <v>3.4598689800879746E-2</v>
      </c>
      <c r="N20" s="142">
        <v>7.1534519639122482E-2</v>
      </c>
    </row>
    <row r="21" spans="2:14" ht="15.75" thickBot="1" x14ac:dyDescent="0.3">
      <c r="B21" s="36" t="s">
        <v>18</v>
      </c>
      <c r="C21" s="1" t="s">
        <v>35</v>
      </c>
      <c r="D21" s="93" t="s">
        <v>36</v>
      </c>
      <c r="E21" s="157" t="s">
        <v>74</v>
      </c>
    </row>
    <row r="22" spans="2:14" ht="15.75" thickBot="1" x14ac:dyDescent="0.3">
      <c r="B22" s="146">
        <v>6.0000000000000005E-2</v>
      </c>
      <c r="C22" s="101">
        <v>2.5000000000000001E-2</v>
      </c>
      <c r="D22" s="147">
        <v>7.1534519639122482E-2</v>
      </c>
      <c r="E22" s="147">
        <v>5.4375000000000021E-2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1EF25-A50D-4644-B34E-BEECA70DC486}">
  <dimension ref="B2:G72"/>
  <sheetViews>
    <sheetView workbookViewId="0">
      <selection activeCell="O36" sqref="O36"/>
    </sheetView>
  </sheetViews>
  <sheetFormatPr defaultRowHeight="15" x14ac:dyDescent="0.25"/>
  <cols>
    <col min="2" max="2" width="13.140625" customWidth="1"/>
  </cols>
  <sheetData>
    <row r="2" spans="2:7" ht="15.75" thickBot="1" x14ac:dyDescent="0.3"/>
    <row r="3" spans="2:7" ht="15.75" thickBot="1" x14ac:dyDescent="0.3">
      <c r="B3" s="99" t="s">
        <v>37</v>
      </c>
      <c r="C3" s="100" t="s">
        <v>30</v>
      </c>
      <c r="D3" s="101" t="s">
        <v>38</v>
      </c>
      <c r="E3" s="102" t="s">
        <v>33</v>
      </c>
      <c r="F3" s="103" t="s">
        <v>34</v>
      </c>
      <c r="G3" s="101" t="s">
        <v>39</v>
      </c>
    </row>
    <row r="4" spans="2:7" ht="15.75" thickBot="1" x14ac:dyDescent="0.3">
      <c r="B4" s="37"/>
      <c r="C4" s="104">
        <v>2004</v>
      </c>
      <c r="D4" s="10">
        <v>2.5000000000000001E-2</v>
      </c>
      <c r="E4" s="8">
        <v>0.01</v>
      </c>
      <c r="F4" s="10">
        <v>0.25</v>
      </c>
      <c r="G4" s="10">
        <v>2.5000000000000001E-2</v>
      </c>
    </row>
    <row r="5" spans="2:7" ht="15.75" thickBot="1" x14ac:dyDescent="0.3">
      <c r="B5" s="44"/>
      <c r="C5" s="18"/>
      <c r="D5" s="13">
        <v>2.5000000000000001E-2</v>
      </c>
      <c r="E5" s="8">
        <v>0.01</v>
      </c>
      <c r="F5" s="10">
        <v>0.25</v>
      </c>
      <c r="G5" s="13">
        <v>2.5000000000000001E-2</v>
      </c>
    </row>
    <row r="6" spans="2:7" ht="15.75" thickBot="1" x14ac:dyDescent="0.3">
      <c r="B6" s="44"/>
      <c r="C6" s="18">
        <v>2005</v>
      </c>
      <c r="D6" s="12">
        <v>8.0000000000000002E-3</v>
      </c>
      <c r="E6" s="8">
        <v>0.01</v>
      </c>
      <c r="F6" s="10">
        <v>0.25</v>
      </c>
      <c r="G6" s="28">
        <v>0.05</v>
      </c>
    </row>
    <row r="7" spans="2:7" ht="15.75" thickBot="1" x14ac:dyDescent="0.3">
      <c r="B7" s="37"/>
      <c r="C7" s="18"/>
      <c r="D7" s="12">
        <v>3.7999999999999999E-2</v>
      </c>
      <c r="E7" s="8">
        <v>0.01</v>
      </c>
      <c r="F7" s="10">
        <v>0.25</v>
      </c>
      <c r="G7" s="13">
        <v>2.5000000000000001E-2</v>
      </c>
    </row>
    <row r="8" spans="2:7" ht="15.75" thickBot="1" x14ac:dyDescent="0.3">
      <c r="B8" s="44"/>
      <c r="C8" s="18">
        <v>2006</v>
      </c>
      <c r="D8" s="8">
        <v>4.4999999999999998E-2</v>
      </c>
      <c r="E8" s="8">
        <v>0.01</v>
      </c>
      <c r="F8" s="10">
        <v>0.25</v>
      </c>
      <c r="G8" s="29">
        <v>0.08</v>
      </c>
    </row>
    <row r="9" spans="2:7" ht="15.75" thickBot="1" x14ac:dyDescent="0.3">
      <c r="B9" s="44"/>
      <c r="C9" s="18"/>
      <c r="D9" s="12">
        <v>8.0000000000000002E-3</v>
      </c>
      <c r="E9" s="8">
        <v>0.01</v>
      </c>
      <c r="F9" s="10">
        <v>0.25</v>
      </c>
      <c r="G9" s="13">
        <v>2.5000000000000001E-2</v>
      </c>
    </row>
    <row r="10" spans="2:7" ht="15.75" thickBot="1" x14ac:dyDescent="0.3">
      <c r="B10" s="37"/>
      <c r="C10" s="18">
        <v>2007</v>
      </c>
      <c r="D10" s="12">
        <v>1.4999999999999999E-2</v>
      </c>
      <c r="E10" s="8">
        <v>0.01</v>
      </c>
      <c r="F10" s="10">
        <v>0.25</v>
      </c>
      <c r="G10" s="28">
        <v>0.05</v>
      </c>
    </row>
    <row r="11" spans="2:7" ht="15.75" thickBot="1" x14ac:dyDescent="0.3">
      <c r="B11" s="44"/>
      <c r="C11" s="18"/>
      <c r="D11" s="12">
        <v>0.06</v>
      </c>
      <c r="E11" s="8">
        <v>0.01</v>
      </c>
      <c r="F11" s="10">
        <v>0.25</v>
      </c>
      <c r="G11" s="13">
        <v>2.5000000000000001E-2</v>
      </c>
    </row>
    <row r="12" spans="2:7" ht="15.75" thickBot="1" x14ac:dyDescent="0.3">
      <c r="B12" s="44"/>
      <c r="C12" s="18">
        <v>2008</v>
      </c>
      <c r="D12" s="10">
        <v>2.5000000000000001E-2</v>
      </c>
      <c r="E12" s="8">
        <v>0.01</v>
      </c>
      <c r="F12" s="10">
        <v>0.25</v>
      </c>
      <c r="G12" s="30">
        <v>2.5000000000000001E-2</v>
      </c>
    </row>
    <row r="13" spans="2:7" ht="15.75" thickBot="1" x14ac:dyDescent="0.3">
      <c r="B13" s="37"/>
      <c r="C13" s="18"/>
      <c r="D13" s="13">
        <v>2.5000000000000001E-2</v>
      </c>
      <c r="E13" s="8">
        <v>0.01</v>
      </c>
      <c r="F13" s="10">
        <v>0.25</v>
      </c>
      <c r="G13" s="13">
        <v>2.5000000000000001E-2</v>
      </c>
    </row>
    <row r="14" spans="2:7" ht="15.75" thickBot="1" x14ac:dyDescent="0.3">
      <c r="B14" s="44"/>
      <c r="C14" s="18">
        <v>2009</v>
      </c>
      <c r="D14" s="13">
        <v>2.5000000000000001E-2</v>
      </c>
      <c r="E14" s="8">
        <v>0.01</v>
      </c>
      <c r="F14" s="10">
        <v>0.25</v>
      </c>
      <c r="G14" s="28">
        <v>0.2</v>
      </c>
    </row>
    <row r="15" spans="2:7" ht="15.75" thickBot="1" x14ac:dyDescent="0.3">
      <c r="B15" s="44"/>
      <c r="C15" s="18"/>
      <c r="D15" s="13">
        <v>2.5000000000000001E-2</v>
      </c>
      <c r="E15" s="8">
        <v>0.01</v>
      </c>
      <c r="F15" s="10">
        <v>0.25</v>
      </c>
      <c r="G15" s="13">
        <v>2.5000000000000001E-2</v>
      </c>
    </row>
    <row r="16" spans="2:7" ht="15.75" thickBot="1" x14ac:dyDescent="0.3">
      <c r="B16" s="37"/>
      <c r="C16" s="18">
        <v>2010</v>
      </c>
      <c r="D16" s="10">
        <v>2.5000000000000001E-2</v>
      </c>
      <c r="E16" s="8">
        <v>0.01</v>
      </c>
      <c r="F16" s="10">
        <v>0.25</v>
      </c>
      <c r="G16" s="10">
        <v>0.08</v>
      </c>
    </row>
    <row r="17" spans="2:7" ht="15.75" thickBot="1" x14ac:dyDescent="0.3">
      <c r="B17" s="44"/>
      <c r="C17" s="18"/>
      <c r="D17" s="13">
        <v>2.5000000000000001E-2</v>
      </c>
      <c r="E17" s="8">
        <v>0.01</v>
      </c>
      <c r="F17" s="10">
        <v>0.25</v>
      </c>
      <c r="G17" s="13">
        <v>2.5000000000000001E-2</v>
      </c>
    </row>
    <row r="18" spans="2:7" ht="15.75" thickBot="1" x14ac:dyDescent="0.3">
      <c r="B18" s="44"/>
      <c r="C18" s="18">
        <v>2011</v>
      </c>
      <c r="D18" s="12">
        <v>4.0000000000000001E-3</v>
      </c>
      <c r="E18" s="8">
        <v>0.01</v>
      </c>
      <c r="F18" s="10">
        <v>0.25</v>
      </c>
      <c r="G18" s="12">
        <v>0.1</v>
      </c>
    </row>
    <row r="19" spans="2:7" ht="15.75" thickBot="1" x14ac:dyDescent="0.3">
      <c r="B19" s="37"/>
      <c r="C19" s="18"/>
      <c r="D19" s="12">
        <v>8.0000000000000002E-3</v>
      </c>
      <c r="E19" s="8">
        <v>0.01</v>
      </c>
      <c r="F19" s="10">
        <v>0.25</v>
      </c>
      <c r="G19" s="12">
        <v>2.5000000000000001E-2</v>
      </c>
    </row>
    <row r="20" spans="2:7" ht="15.75" thickBot="1" x14ac:dyDescent="0.3">
      <c r="B20" s="44"/>
      <c r="C20" s="18">
        <v>2012</v>
      </c>
      <c r="D20" s="8">
        <v>1.1299999999999999E-2</v>
      </c>
      <c r="E20" s="8">
        <v>0.01</v>
      </c>
      <c r="F20" s="10">
        <v>0.25</v>
      </c>
      <c r="G20" s="8">
        <v>0.1</v>
      </c>
    </row>
    <row r="21" spans="2:7" ht="15.75" thickBot="1" x14ac:dyDescent="0.3">
      <c r="B21" s="44"/>
      <c r="C21" s="18"/>
      <c r="D21" s="12">
        <v>3.0000000000000001E-3</v>
      </c>
      <c r="E21" s="8">
        <v>0.01</v>
      </c>
      <c r="F21" s="10">
        <v>0.25</v>
      </c>
      <c r="G21" s="12">
        <v>0.25</v>
      </c>
    </row>
    <row r="22" spans="2:7" ht="15.75" thickBot="1" x14ac:dyDescent="0.3">
      <c r="B22" s="37"/>
      <c r="C22" s="18">
        <v>2013</v>
      </c>
      <c r="D22" s="13">
        <v>2.5000000000000001E-2</v>
      </c>
      <c r="E22" s="8">
        <v>0.01</v>
      </c>
      <c r="F22" s="10">
        <v>0.25</v>
      </c>
      <c r="G22" s="13">
        <v>0.03</v>
      </c>
    </row>
    <row r="23" spans="2:7" ht="15.75" thickBot="1" x14ac:dyDescent="0.3">
      <c r="B23" s="44"/>
      <c r="C23" s="18"/>
      <c r="D23" s="12">
        <v>2.3999999999999998E-3</v>
      </c>
      <c r="E23" s="8">
        <v>0.01</v>
      </c>
      <c r="F23" s="10">
        <v>0.25</v>
      </c>
      <c r="G23" s="12">
        <v>0.01</v>
      </c>
    </row>
    <row r="24" spans="2:7" ht="15.75" thickBot="1" x14ac:dyDescent="0.3">
      <c r="B24" s="44"/>
      <c r="C24" s="18">
        <v>2014</v>
      </c>
      <c r="D24" s="10">
        <v>2.5000000000000001E-2</v>
      </c>
      <c r="E24" s="8">
        <v>0.01</v>
      </c>
      <c r="F24" s="10">
        <v>0.25</v>
      </c>
      <c r="G24" s="10">
        <v>0.13</v>
      </c>
    </row>
    <row r="25" spans="2:7" ht="15.75" thickBot="1" x14ac:dyDescent="0.3">
      <c r="B25" s="37"/>
      <c r="C25" s="18"/>
      <c r="D25" s="13">
        <v>1E-3</v>
      </c>
      <c r="E25" s="8">
        <v>0.01</v>
      </c>
      <c r="F25" s="10">
        <v>0.25</v>
      </c>
      <c r="G25" s="13">
        <v>0.01</v>
      </c>
    </row>
    <row r="26" spans="2:7" ht="15.75" thickBot="1" x14ac:dyDescent="0.3">
      <c r="B26" s="44"/>
      <c r="C26" s="18">
        <v>2015</v>
      </c>
      <c r="D26" s="12">
        <v>2.7E-2</v>
      </c>
      <c r="E26" s="8">
        <v>0.01</v>
      </c>
      <c r="F26" s="10">
        <v>0.25</v>
      </c>
      <c r="G26" s="12">
        <v>0.03</v>
      </c>
    </row>
    <row r="27" spans="2:7" ht="15.75" thickBot="1" x14ac:dyDescent="0.3">
      <c r="B27" s="44"/>
      <c r="C27" s="18"/>
      <c r="D27" s="13">
        <v>1.5E-3</v>
      </c>
      <c r="E27" s="8">
        <v>0.01</v>
      </c>
      <c r="F27" s="10">
        <v>0.25</v>
      </c>
      <c r="G27" s="13">
        <v>0.01</v>
      </c>
    </row>
    <row r="28" spans="2:7" ht="15.75" thickBot="1" x14ac:dyDescent="0.3">
      <c r="B28" s="37"/>
      <c r="C28" s="18">
        <v>2016</v>
      </c>
      <c r="D28" s="8">
        <v>4.2999999999999997E-2</v>
      </c>
      <c r="E28" s="8">
        <v>0.01</v>
      </c>
      <c r="F28" s="10">
        <v>0.25</v>
      </c>
      <c r="G28" s="8">
        <v>0.04</v>
      </c>
    </row>
    <row r="29" spans="2:7" ht="15.75" thickBot="1" x14ac:dyDescent="0.3">
      <c r="B29" s="44"/>
      <c r="C29" s="18"/>
      <c r="D29" s="12">
        <v>2E-3</v>
      </c>
      <c r="E29" s="8">
        <v>0.01</v>
      </c>
      <c r="F29" s="10">
        <v>0.25</v>
      </c>
      <c r="G29" s="12">
        <v>0</v>
      </c>
    </row>
    <row r="30" spans="2:7" ht="15.75" thickBot="1" x14ac:dyDescent="0.3">
      <c r="B30" s="44"/>
      <c r="C30" s="18">
        <v>2017</v>
      </c>
      <c r="D30" s="13">
        <v>2.5000000000000001E-2</v>
      </c>
      <c r="E30" s="8">
        <v>0.01</v>
      </c>
      <c r="F30" s="10">
        <v>0.25</v>
      </c>
      <c r="G30" s="13">
        <v>0.22</v>
      </c>
    </row>
    <row r="31" spans="2:7" ht="15.75" thickBot="1" x14ac:dyDescent="0.3">
      <c r="B31" s="37"/>
      <c r="C31" s="18"/>
      <c r="D31" s="12">
        <v>0</v>
      </c>
      <c r="E31" s="8">
        <v>0.01</v>
      </c>
      <c r="F31" s="10">
        <v>0.25</v>
      </c>
      <c r="G31" s="12">
        <v>0</v>
      </c>
    </row>
    <row r="32" spans="2:7" ht="15.75" thickBot="1" x14ac:dyDescent="0.3">
      <c r="B32" s="44"/>
      <c r="C32" s="18">
        <v>2018</v>
      </c>
      <c r="D32" s="8">
        <v>0</v>
      </c>
      <c r="E32" s="8">
        <v>0.01</v>
      </c>
      <c r="F32" s="10">
        <v>0.25</v>
      </c>
      <c r="G32" s="8">
        <v>0.03</v>
      </c>
    </row>
    <row r="33" spans="2:7" ht="15.75" thickBot="1" x14ac:dyDescent="0.3">
      <c r="B33" s="44"/>
      <c r="C33" s="18"/>
      <c r="D33" s="12">
        <v>0</v>
      </c>
      <c r="E33" s="8">
        <v>0.01</v>
      </c>
      <c r="F33" s="10">
        <v>0.25</v>
      </c>
      <c r="G33" s="12">
        <v>0</v>
      </c>
    </row>
    <row r="34" spans="2:7" ht="15.75" thickBot="1" x14ac:dyDescent="0.3">
      <c r="B34" s="44"/>
      <c r="C34" s="18">
        <v>2019</v>
      </c>
      <c r="D34" s="12">
        <v>0</v>
      </c>
      <c r="E34" s="8">
        <v>0.01</v>
      </c>
      <c r="F34" s="10">
        <v>0.25</v>
      </c>
      <c r="G34" s="12">
        <v>0.25</v>
      </c>
    </row>
    <row r="35" spans="2:7" ht="15.75" thickBot="1" x14ac:dyDescent="0.3">
      <c r="B35" s="44"/>
      <c r="C35" s="18"/>
      <c r="D35" s="12">
        <v>0</v>
      </c>
      <c r="E35" s="8">
        <v>0.01</v>
      </c>
      <c r="F35" s="10">
        <v>0.25</v>
      </c>
      <c r="G35" s="12">
        <v>0</v>
      </c>
    </row>
    <row r="39" spans="2:7" ht="15.75" thickBot="1" x14ac:dyDescent="0.3"/>
    <row r="40" spans="2:7" ht="15.75" thickBot="1" x14ac:dyDescent="0.3">
      <c r="B40" s="99" t="s">
        <v>40</v>
      </c>
      <c r="C40" s="100" t="s">
        <v>30</v>
      </c>
      <c r="D40" s="120" t="s">
        <v>41</v>
      </c>
      <c r="E40" s="102" t="s">
        <v>33</v>
      </c>
      <c r="F40" s="103" t="s">
        <v>34</v>
      </c>
      <c r="G40" s="120" t="s">
        <v>42</v>
      </c>
    </row>
    <row r="41" spans="2:7" ht="15.75" thickBot="1" x14ac:dyDescent="0.3">
      <c r="B41" s="109"/>
      <c r="C41" s="110">
        <v>2004</v>
      </c>
      <c r="D41" s="111">
        <v>0.02</v>
      </c>
      <c r="E41" s="8">
        <v>0.05</v>
      </c>
      <c r="F41" s="10">
        <v>0.5</v>
      </c>
      <c r="G41" s="111">
        <v>0.02</v>
      </c>
    </row>
    <row r="42" spans="2:7" ht="15.75" thickBot="1" x14ac:dyDescent="0.3">
      <c r="B42" s="59"/>
      <c r="C42" s="112"/>
      <c r="D42" s="113">
        <v>0.02</v>
      </c>
      <c r="E42" s="8">
        <v>0.05</v>
      </c>
      <c r="F42" s="10">
        <v>0.5</v>
      </c>
      <c r="G42" s="113">
        <v>0.02</v>
      </c>
    </row>
    <row r="43" spans="2:7" ht="15.75" thickBot="1" x14ac:dyDescent="0.3">
      <c r="B43" s="59"/>
      <c r="C43" s="112">
        <v>2005</v>
      </c>
      <c r="D43" s="114">
        <v>2.5000000000000001E-2</v>
      </c>
      <c r="E43" s="8">
        <v>0.05</v>
      </c>
      <c r="F43" s="10">
        <v>0.5</v>
      </c>
      <c r="G43" s="113">
        <v>0.01</v>
      </c>
    </row>
    <row r="44" spans="2:7" ht="15.75" thickBot="1" x14ac:dyDescent="0.3">
      <c r="B44" s="115"/>
      <c r="C44" s="112"/>
      <c r="D44" s="113">
        <v>0.02</v>
      </c>
      <c r="E44" s="8">
        <v>0.05</v>
      </c>
      <c r="F44" s="10">
        <v>0.5</v>
      </c>
      <c r="G44" s="113">
        <v>0.02</v>
      </c>
    </row>
    <row r="45" spans="2:7" ht="15.75" thickBot="1" x14ac:dyDescent="0.3">
      <c r="B45" s="59"/>
      <c r="C45" s="112">
        <v>2006</v>
      </c>
      <c r="D45" s="111">
        <v>0.02</v>
      </c>
      <c r="E45" s="8">
        <v>0.05</v>
      </c>
      <c r="F45" s="10">
        <v>0.5</v>
      </c>
      <c r="G45" s="111">
        <v>0.01</v>
      </c>
    </row>
    <row r="46" spans="2:7" ht="15.75" thickBot="1" x14ac:dyDescent="0.3">
      <c r="B46" s="59"/>
      <c r="C46" s="112"/>
      <c r="D46" s="114">
        <v>2.5000000000000001E-2</v>
      </c>
      <c r="E46" s="8">
        <v>0.05</v>
      </c>
      <c r="F46" s="10">
        <v>0.5</v>
      </c>
      <c r="G46" s="114">
        <v>2.5000000000000001E-2</v>
      </c>
    </row>
    <row r="47" spans="2:7" ht="15.75" thickBot="1" x14ac:dyDescent="0.3">
      <c r="B47" s="115"/>
      <c r="C47" s="112">
        <v>2007</v>
      </c>
      <c r="D47" s="114">
        <v>2.5000000000000001E-2</v>
      </c>
      <c r="E47" s="8">
        <v>0.05</v>
      </c>
      <c r="F47" s="10">
        <v>0.5</v>
      </c>
      <c r="G47" s="113">
        <v>0.02</v>
      </c>
    </row>
    <row r="48" spans="2:7" ht="15.75" thickBot="1" x14ac:dyDescent="0.3">
      <c r="B48" s="59"/>
      <c r="C48" s="112"/>
      <c r="D48" s="114">
        <v>2.5000000000000001E-2</v>
      </c>
      <c r="E48" s="8">
        <v>0.05</v>
      </c>
      <c r="F48" s="10">
        <v>0.5</v>
      </c>
      <c r="G48" s="114">
        <v>2.5000000000000001E-2</v>
      </c>
    </row>
    <row r="49" spans="2:7" ht="15.75" thickBot="1" x14ac:dyDescent="0.3">
      <c r="B49" s="59"/>
      <c r="C49" s="112">
        <v>2008</v>
      </c>
      <c r="D49" s="111">
        <v>0.02</v>
      </c>
      <c r="E49" s="8">
        <v>0.05</v>
      </c>
      <c r="F49" s="10">
        <v>0.5</v>
      </c>
      <c r="G49" s="111">
        <v>0.01</v>
      </c>
    </row>
    <row r="50" spans="2:7" ht="15.75" thickBot="1" x14ac:dyDescent="0.3">
      <c r="B50" s="115"/>
      <c r="C50" s="112"/>
      <c r="D50" s="114">
        <v>2.5000000000000001E-2</v>
      </c>
      <c r="E50" s="8">
        <v>0.05</v>
      </c>
      <c r="F50" s="10">
        <v>0.5</v>
      </c>
      <c r="G50" s="114">
        <v>2.5000000000000001E-2</v>
      </c>
    </row>
    <row r="51" spans="2:7" ht="15.75" thickBot="1" x14ac:dyDescent="0.3">
      <c r="B51" s="59"/>
      <c r="C51" s="112">
        <v>2009</v>
      </c>
      <c r="D51" s="113">
        <v>0.01</v>
      </c>
      <c r="E51" s="8">
        <v>0.05</v>
      </c>
      <c r="F51" s="10">
        <v>0.5</v>
      </c>
      <c r="G51" s="113">
        <v>0.01</v>
      </c>
    </row>
    <row r="52" spans="2:7" ht="15.75" thickBot="1" x14ac:dyDescent="0.3">
      <c r="B52" s="59"/>
      <c r="C52" s="112"/>
      <c r="D52" s="113">
        <v>0.02</v>
      </c>
      <c r="E52" s="8">
        <v>0.05</v>
      </c>
      <c r="F52" s="10">
        <v>0.5</v>
      </c>
      <c r="G52" s="113">
        <v>0.02</v>
      </c>
    </row>
    <row r="53" spans="2:7" ht="15.75" thickBot="1" x14ac:dyDescent="0.3">
      <c r="B53" s="115"/>
      <c r="C53" s="112">
        <v>2010</v>
      </c>
      <c r="D53" s="111">
        <v>0.28000000000000003</v>
      </c>
      <c r="E53" s="8">
        <v>0.05</v>
      </c>
      <c r="F53" s="10">
        <v>0.5</v>
      </c>
      <c r="G53" s="111">
        <v>0.01</v>
      </c>
    </row>
    <row r="54" spans="2:7" ht="15.75" thickBot="1" x14ac:dyDescent="0.3">
      <c r="B54" s="59"/>
      <c r="C54" s="112"/>
      <c r="D54" s="114">
        <v>2.5000000000000001E-2</v>
      </c>
      <c r="E54" s="8">
        <v>0.05</v>
      </c>
      <c r="F54" s="10">
        <v>0.5</v>
      </c>
      <c r="G54" s="114">
        <v>2.5000000000000001E-2</v>
      </c>
    </row>
    <row r="55" spans="2:7" ht="15.75" thickBot="1" x14ac:dyDescent="0.3">
      <c r="B55" s="59"/>
      <c r="C55" s="112">
        <v>2011</v>
      </c>
      <c r="D55" s="114">
        <v>3.5000000000000003E-2</v>
      </c>
      <c r="E55" s="8">
        <v>0.05</v>
      </c>
      <c r="F55" s="10">
        <v>0.5</v>
      </c>
      <c r="G55" s="114">
        <v>0.02</v>
      </c>
    </row>
    <row r="56" spans="2:7" ht="15.75" thickBot="1" x14ac:dyDescent="0.3">
      <c r="B56" s="115"/>
      <c r="C56" s="112"/>
      <c r="D56" s="113">
        <v>0.28000000000000003</v>
      </c>
      <c r="E56" s="8">
        <v>0.05</v>
      </c>
      <c r="F56" s="10">
        <v>0.5</v>
      </c>
      <c r="G56" s="113">
        <v>2.8000000000000001E-2</v>
      </c>
    </row>
    <row r="57" spans="2:7" ht="15.75" thickBot="1" x14ac:dyDescent="0.3">
      <c r="B57" s="59"/>
      <c r="C57" s="112">
        <v>2012</v>
      </c>
      <c r="D57" s="116">
        <v>3.5000000000000003E-2</v>
      </c>
      <c r="E57" s="8">
        <v>0.05</v>
      </c>
      <c r="F57" s="10">
        <v>0.5</v>
      </c>
      <c r="G57" s="116">
        <v>0.04</v>
      </c>
    </row>
    <row r="58" spans="2:7" ht="15.75" thickBot="1" x14ac:dyDescent="0.3">
      <c r="B58" s="59"/>
      <c r="C58" s="112"/>
      <c r="D58" s="113">
        <v>0.11</v>
      </c>
      <c r="E58" s="8">
        <v>0.05</v>
      </c>
      <c r="F58" s="10">
        <v>0.5</v>
      </c>
      <c r="G58" s="113">
        <v>0.11</v>
      </c>
    </row>
    <row r="59" spans="2:7" ht="15.75" thickBot="1" x14ac:dyDescent="0.3">
      <c r="B59" s="115"/>
      <c r="C59" s="112">
        <v>2013</v>
      </c>
      <c r="D59" s="113">
        <v>0.02</v>
      </c>
      <c r="E59" s="8">
        <v>0.05</v>
      </c>
      <c r="F59" s="10">
        <v>0.5</v>
      </c>
      <c r="G59" s="113">
        <v>3.5000000000000003E-2</v>
      </c>
    </row>
    <row r="60" spans="2:7" ht="15.75" thickBot="1" x14ac:dyDescent="0.3">
      <c r="B60" s="59"/>
      <c r="C60" s="112"/>
      <c r="D60" s="114">
        <v>3.5000000000000003E-2</v>
      </c>
      <c r="E60" s="8">
        <v>0.05</v>
      </c>
      <c r="F60" s="10">
        <v>0.5</v>
      </c>
      <c r="G60" s="114">
        <v>3.5000000000000003E-2</v>
      </c>
    </row>
    <row r="61" spans="2:7" ht="15.75" thickBot="1" x14ac:dyDescent="0.3">
      <c r="B61" s="59"/>
      <c r="C61" s="112">
        <v>2014</v>
      </c>
      <c r="D61" s="116">
        <v>2.5000000000000001E-2</v>
      </c>
      <c r="E61" s="8">
        <v>0.05</v>
      </c>
      <c r="F61" s="10">
        <v>0.5</v>
      </c>
      <c r="G61" s="116">
        <v>3.5000000000000003E-2</v>
      </c>
    </row>
    <row r="62" spans="2:7" ht="15.75" thickBot="1" x14ac:dyDescent="0.3">
      <c r="B62" s="115"/>
      <c r="C62" s="112"/>
      <c r="D62" s="113">
        <v>0.09</v>
      </c>
      <c r="E62" s="8">
        <v>0.05</v>
      </c>
      <c r="F62" s="10">
        <v>0.5</v>
      </c>
      <c r="G62" s="113">
        <v>2.5000000000000001E-2</v>
      </c>
    </row>
    <row r="63" spans="2:7" ht="15.75" thickBot="1" x14ac:dyDescent="0.3">
      <c r="B63" s="59"/>
      <c r="C63" s="112">
        <v>2015</v>
      </c>
      <c r="D63" s="114">
        <v>3.5000000000000003E-2</v>
      </c>
      <c r="E63" s="8">
        <v>0.05</v>
      </c>
      <c r="F63" s="10">
        <v>0.5</v>
      </c>
      <c r="G63" s="114">
        <v>3.5000000000000003E-2</v>
      </c>
    </row>
    <row r="64" spans="2:7" ht="15.75" thickBot="1" x14ac:dyDescent="0.3">
      <c r="B64" s="59"/>
      <c r="C64" s="112"/>
      <c r="D64" s="114">
        <v>2.5000000000000001E-2</v>
      </c>
      <c r="E64" s="8">
        <v>0.05</v>
      </c>
      <c r="F64" s="10">
        <v>0.5</v>
      </c>
      <c r="G64" s="114">
        <v>2.5000000000000001E-2</v>
      </c>
    </row>
    <row r="65" spans="2:7" ht="15.75" thickBot="1" x14ac:dyDescent="0.3">
      <c r="B65" s="115"/>
      <c r="C65" s="112">
        <v>2016</v>
      </c>
      <c r="D65" s="111">
        <v>0.02</v>
      </c>
      <c r="E65" s="8">
        <v>0.05</v>
      </c>
      <c r="F65" s="10">
        <v>0.5</v>
      </c>
      <c r="G65" s="111">
        <v>0.09</v>
      </c>
    </row>
    <row r="66" spans="2:7" ht="15.75" thickBot="1" x14ac:dyDescent="0.3">
      <c r="B66" s="59"/>
      <c r="C66" s="112"/>
      <c r="D66" s="114">
        <v>3.5000000000000003E-2</v>
      </c>
      <c r="E66" s="8">
        <v>0.05</v>
      </c>
      <c r="F66" s="10">
        <v>0.5</v>
      </c>
      <c r="G66" s="114">
        <v>3.5000000000000003E-2</v>
      </c>
    </row>
    <row r="67" spans="2:7" ht="15.75" thickBot="1" x14ac:dyDescent="0.3">
      <c r="B67" s="59"/>
      <c r="C67" s="112">
        <v>2017</v>
      </c>
      <c r="D67" s="113">
        <v>0.06</v>
      </c>
      <c r="E67" s="8">
        <v>0.05</v>
      </c>
      <c r="F67" s="10">
        <v>0.5</v>
      </c>
      <c r="G67" s="113">
        <v>0.02</v>
      </c>
    </row>
    <row r="68" spans="2:7" ht="15.75" thickBot="1" x14ac:dyDescent="0.3">
      <c r="B68" s="115"/>
      <c r="C68" s="112"/>
      <c r="D68" s="114">
        <v>2.5000000000000001E-2</v>
      </c>
      <c r="E68" s="8">
        <v>0.05</v>
      </c>
      <c r="F68" s="10">
        <v>0.5</v>
      </c>
      <c r="G68" s="114">
        <v>2.5000000000000001E-2</v>
      </c>
    </row>
    <row r="69" spans="2:7" ht="15.75" thickBot="1" x14ac:dyDescent="0.3">
      <c r="B69" s="59"/>
      <c r="C69" s="112">
        <v>2018</v>
      </c>
      <c r="D69" s="116">
        <v>2.5000000000000001E-2</v>
      </c>
      <c r="E69" s="8">
        <v>0.05</v>
      </c>
      <c r="F69" s="10">
        <v>0.5</v>
      </c>
      <c r="G69" s="116">
        <v>0.19</v>
      </c>
    </row>
    <row r="70" spans="2:7" ht="15.75" thickBot="1" x14ac:dyDescent="0.3">
      <c r="B70" s="59"/>
      <c r="C70" s="112"/>
      <c r="D70" s="114">
        <v>2.5000000000000001E-2</v>
      </c>
      <c r="E70" s="8">
        <v>0.05</v>
      </c>
      <c r="F70" s="10">
        <v>0.5</v>
      </c>
      <c r="G70" s="114">
        <v>2.5000000000000001E-2</v>
      </c>
    </row>
    <row r="71" spans="2:7" ht="15.75" thickBot="1" x14ac:dyDescent="0.3">
      <c r="B71" s="59"/>
      <c r="C71" s="112">
        <v>2019</v>
      </c>
      <c r="D71" s="117">
        <v>2.5000000000000001E-2</v>
      </c>
      <c r="E71" s="8">
        <v>0.05</v>
      </c>
      <c r="F71" s="10">
        <v>0.5</v>
      </c>
      <c r="G71" s="117">
        <v>3.5000000000000003E-2</v>
      </c>
    </row>
    <row r="72" spans="2:7" ht="15.75" thickBot="1" x14ac:dyDescent="0.3">
      <c r="B72" s="118"/>
      <c r="C72" s="119"/>
      <c r="D72" s="114">
        <v>2.5000000000000001E-2</v>
      </c>
      <c r="E72" s="8">
        <v>0.05</v>
      </c>
      <c r="F72" s="10">
        <v>0.5</v>
      </c>
      <c r="G72" s="114">
        <v>2.5000000000000001E-2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13</vt:i4>
      </vt:variant>
    </vt:vector>
  </HeadingPairs>
  <TitlesOfParts>
    <vt:vector size="13" baseType="lpstr">
      <vt:lpstr>Grafy</vt:lpstr>
      <vt:lpstr>NEL</vt:lpstr>
      <vt:lpstr>NEL_v.1</vt:lpstr>
      <vt:lpstr>PCB_v.1</vt:lpstr>
      <vt:lpstr>Tabulky</vt:lpstr>
      <vt:lpstr>Průběh celým časem</vt:lpstr>
      <vt:lpstr>Průběh_celym_casem_v.1</vt:lpstr>
      <vt:lpstr>Statistricke_hodnoty</vt:lpstr>
      <vt:lpstr>Porovnani_vrtu_HG 1,3</vt:lpstr>
      <vt:lpstr>Interval_NEL_HG 1,3</vt:lpstr>
      <vt:lpstr>Interval_PCB_HG 1,3</vt:lpstr>
      <vt:lpstr>List1</vt:lpstr>
      <vt:lpstr>PCB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Blahovec</dc:creator>
  <cp:lastModifiedBy>Milan Blahovec</cp:lastModifiedBy>
  <dcterms:created xsi:type="dcterms:W3CDTF">2020-06-22T16:45:56Z</dcterms:created>
  <dcterms:modified xsi:type="dcterms:W3CDTF">2021-02-03T09:41:09Z</dcterms:modified>
</cp:coreProperties>
</file>